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4 - Abril\Publicacao internet TRF\Anexo II\090047\"/>
    </mc:Choice>
  </mc:AlternateContent>
  <bookViews>
    <workbookView xWindow="0" yWindow="0" windowWidth="24000" windowHeight="9075"/>
  </bookViews>
  <sheets>
    <sheet name="Abr" sheetId="1" r:id="rId1"/>
  </sheets>
  <externalReferences>
    <externalReference r:id="rId2"/>
  </externalReferences>
  <definedNames>
    <definedName name="_xlnm.Print_Area" localSheetId="0">Abr!$A$1:$X$20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M18" i="1"/>
  <c r="L18" i="1"/>
  <c r="K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18" i="1" s="1"/>
  <c r="U10" i="1"/>
  <c r="U18" i="1" s="1"/>
  <c r="S10" i="1"/>
  <c r="S18" i="1" s="1"/>
  <c r="Q10" i="1"/>
  <c r="Q18" i="1" s="1"/>
  <c r="P10" i="1"/>
  <c r="P18" i="1" s="1"/>
  <c r="N10" i="1"/>
  <c r="N18" i="1" s="1"/>
  <c r="J10" i="1"/>
  <c r="I10" i="1"/>
  <c r="H10" i="1"/>
  <c r="G10" i="1"/>
  <c r="F10" i="1"/>
  <c r="E10" i="1"/>
  <c r="D10" i="1"/>
  <c r="C10" i="1"/>
  <c r="B10" i="1"/>
  <c r="A10" i="1"/>
  <c r="R17" i="1" l="1"/>
  <c r="X11" i="1"/>
  <c r="T11" i="1"/>
  <c r="V11" i="1"/>
  <c r="X16" i="1"/>
  <c r="T16" i="1"/>
  <c r="V16" i="1"/>
  <c r="X13" i="1"/>
  <c r="T13" i="1"/>
  <c r="V13" i="1"/>
  <c r="X14" i="1"/>
  <c r="T14" i="1"/>
  <c r="V14" i="1"/>
  <c r="X17" i="1"/>
  <c r="T17" i="1"/>
  <c r="V17" i="1"/>
  <c r="X12" i="1"/>
  <c r="T12" i="1"/>
  <c r="V12" i="1"/>
  <c r="X15" i="1"/>
  <c r="T15" i="1"/>
  <c r="V15" i="1"/>
  <c r="R10" i="1"/>
  <c r="R18" i="1" l="1"/>
  <c r="T10" i="1"/>
  <c r="X10" i="1"/>
  <c r="V10" i="1"/>
  <c r="V18" i="1" l="1"/>
  <c r="X18" i="1"/>
  <c r="T1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<sst xmlns="http://schemas.openxmlformats.org/spreadsheetml/2006/main" count="55" uniqueCount="51">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</sst>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A9" t="str">
            <v>40901</v>
          </cell>
          <cell r="B9" t="str">
            <v>FUNDO DE AMPARO AO TRABALHADOR - FAT</v>
          </cell>
          <cell r="C9" t="str">
            <v>28</v>
          </cell>
          <cell r="D9" t="str">
            <v>846</v>
          </cell>
          <cell r="E9" t="str">
            <v>0901</v>
          </cell>
          <cell r="F9" t="str">
            <v>OPERACOES ESPECIAIS: CUMPRIMENTO DE SENTENCAS JUDICIAIS</v>
          </cell>
          <cell r="G9" t="str">
            <v>0625</v>
          </cell>
          <cell r="H9" t="str">
            <v>SENTENCAS JUDICIAIS TRANSITADAS EM JULGADO DE PEQUENO VALOR</v>
          </cell>
          <cell r="I9" t="str">
            <v>2</v>
          </cell>
          <cell r="J9" t="str">
            <v>0151</v>
          </cell>
          <cell r="K9" t="str">
            <v>RECURSOS LIVRES DA SEGURIDADE SOCIAL</v>
          </cell>
          <cell r="L9" t="str">
            <v>3</v>
          </cell>
          <cell r="M9">
            <v>15255</v>
          </cell>
          <cell r="N9">
            <v>0</v>
          </cell>
          <cell r="O9">
            <v>15254.53</v>
          </cell>
          <cell r="P9">
            <v>15254.53</v>
          </cell>
          <cell r="Q9">
            <v>15254.53</v>
          </cell>
        </row>
        <row r="10">
          <cell r="A10" t="str">
            <v>40904</v>
          </cell>
          <cell r="B10" t="str">
            <v>FUNDO DO REGIME GERAL DA PREVID.SOCIAL- FRGPS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2</v>
          </cell>
          <cell r="J10" t="str">
            <v>0153</v>
          </cell>
          <cell r="K10" t="str">
            <v>REC.DEST.ATIVIDADES-FINS DA SEGURIDADE SOCIAL</v>
          </cell>
          <cell r="L10" t="str">
            <v>3</v>
          </cell>
          <cell r="M10">
            <v>152802</v>
          </cell>
          <cell r="N10">
            <v>152802</v>
          </cell>
          <cell r="O10">
            <v>152802</v>
          </cell>
          <cell r="P10">
            <v>152802</v>
          </cell>
          <cell r="Q10">
            <v>152802</v>
          </cell>
        </row>
        <row r="11">
          <cell r="A11" t="str">
            <v>40904</v>
          </cell>
          <cell r="B11" t="str">
            <v>FUNDO DO REGIME GERAL DA PREVID.SOCIAL- FRGPS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0153</v>
          </cell>
          <cell r="K11" t="str">
            <v>REC.DEST.ATIVIDADES-FINS DA SEGURIDADE SOCIAL</v>
          </cell>
          <cell r="L11" t="str">
            <v>3</v>
          </cell>
          <cell r="M11">
            <v>449886564</v>
          </cell>
          <cell r="N11">
            <v>0</v>
          </cell>
          <cell r="O11">
            <v>449602443.89999998</v>
          </cell>
          <cell r="P11">
            <v>449602443.89999998</v>
          </cell>
          <cell r="Q11">
            <v>449602443.89999998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0153</v>
          </cell>
          <cell r="K12" t="str">
            <v>REC.DEST.ATIVIDADES-FINS DA SEGURIDADE SOCIAL</v>
          </cell>
          <cell r="L12" t="str">
            <v>3</v>
          </cell>
          <cell r="M12">
            <v>41025746.740000002</v>
          </cell>
          <cell r="N12">
            <v>0</v>
          </cell>
          <cell r="O12">
            <v>41004834.43</v>
          </cell>
          <cell r="P12">
            <v>41004834.43</v>
          </cell>
          <cell r="Q12">
            <v>41004834.43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00G5</v>
          </cell>
          <cell r="H13" t="str">
            <v>CONTRIBUICAO DA UNIAO, DE SUAS AUTARQUIAS E FUNDACOES PARA 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4413270</v>
          </cell>
          <cell r="N13">
            <v>0</v>
          </cell>
          <cell r="O13">
            <v>4413266.0199999996</v>
          </cell>
          <cell r="P13">
            <v>4413266.0199999996</v>
          </cell>
          <cell r="Q13">
            <v>4413266.0199999996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5</v>
          </cell>
          <cell r="M14">
            <v>264490</v>
          </cell>
          <cell r="N14">
            <v>0</v>
          </cell>
          <cell r="O14">
            <v>264489.02</v>
          </cell>
          <cell r="P14">
            <v>264489.02</v>
          </cell>
          <cell r="Q14">
            <v>264489.02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229491807</v>
          </cell>
          <cell r="N15">
            <v>0</v>
          </cell>
          <cell r="O15">
            <v>229265447.61000001</v>
          </cell>
          <cell r="P15">
            <v>229265447.61000001</v>
          </cell>
          <cell r="Q15">
            <v>229265447.61000001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13033345</v>
          </cell>
          <cell r="N16">
            <v>0</v>
          </cell>
          <cell r="O16">
            <v>13009669.640000001</v>
          </cell>
          <cell r="P16">
            <v>13009669.640000001</v>
          </cell>
          <cell r="Q16">
            <v>13009669.640000001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7.425781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44652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 x14ac:dyDescent="0.2">
      <c r="A10" s="37" t="str">
        <f>'[1]Access-Abr'!A9</f>
        <v>40901</v>
      </c>
      <c r="B10" s="38" t="str">
        <f>'[1]Access-Abr'!B9</f>
        <v>FUNDO DE AMPARO AO TRABALHADOR - FAT</v>
      </c>
      <c r="C10" s="39" t="str">
        <f>CONCATENATE('[1]Access-Abr'!C9,".",'[1]Access-Abr'!D9)</f>
        <v>28.846</v>
      </c>
      <c r="D10" s="39" t="str">
        <f>CONCATENATE('[1]Access-Abr'!E9,".",'[1]Access-Abr'!G9)</f>
        <v>0901.0625</v>
      </c>
      <c r="E10" s="38" t="str">
        <f>'[1]Access-Abr'!F9</f>
        <v>OPERACOES ESPECIAIS: CUMPRIMENTO DE SENTENCAS JUDICIAIS</v>
      </c>
      <c r="F10" s="40" t="str">
        <f>'[1]Access-Abr'!H9</f>
        <v>SENTENCAS JUDICIAIS TRANSITADAS EM JULGADO DE PEQUENO VALOR</v>
      </c>
      <c r="G10" s="39" t="str">
        <f>'[1]Access-Abr'!I9</f>
        <v>2</v>
      </c>
      <c r="H10" s="39" t="str">
        <f>'[1]Access-Abr'!J9</f>
        <v>0151</v>
      </c>
      <c r="I10" s="38" t="str">
        <f>'[1]Access-Abr'!K9</f>
        <v>RECURSOS LIVRES DA SEGURIDADE SOCIAL</v>
      </c>
      <c r="J10" s="39" t="str">
        <f>'[1]Access-Abr'!L9</f>
        <v>3</v>
      </c>
      <c r="K10" s="41"/>
      <c r="L10" s="41"/>
      <c r="M10" s="41"/>
      <c r="N10" s="42">
        <f t="shared" ref="N10:N17" si="0">K10+L10-M10</f>
        <v>0</v>
      </c>
      <c r="O10" s="41"/>
      <c r="P10" s="43">
        <f>IF('[1]Access-Abr'!N9=0,'[1]Access-Abr'!M9,0)</f>
        <v>15255</v>
      </c>
      <c r="Q10" s="43">
        <f>IF('[1]Access-Abr'!N9&gt;0,'[1]Access-Abr'!N9,0)</f>
        <v>0</v>
      </c>
      <c r="R10" s="43">
        <f t="shared" ref="R10:R17" si="1">N10-O10+P10+Q10</f>
        <v>15255</v>
      </c>
      <c r="S10" s="43">
        <f>'[1]Access-Abr'!O9</f>
        <v>15254.53</v>
      </c>
      <c r="T10" s="44">
        <f t="shared" ref="T10:T18" si="2">IF(R10&gt;0,S10/R10,0)</f>
        <v>0.99996919042936749</v>
      </c>
      <c r="U10" s="43">
        <f>'[1]Access-Abr'!P9</f>
        <v>15254.53</v>
      </c>
      <c r="V10" s="44">
        <f t="shared" ref="V10:V18" si="3">IF(R10&gt;0,U10/R10,0)</f>
        <v>0.99996919042936749</v>
      </c>
      <c r="W10" s="43">
        <f>'[1]Access-Abr'!Q9</f>
        <v>15254.53</v>
      </c>
      <c r="X10" s="44">
        <f t="shared" ref="X10:X18" si="4">IF(R10&gt;0,W10/R10,0)</f>
        <v>0.99996919042936749</v>
      </c>
    </row>
    <row r="11" spans="1:24" ht="28.5" customHeight="1" x14ac:dyDescent="0.2">
      <c r="A11" s="37" t="str">
        <f>'[1]Access-Abr'!A10</f>
        <v>40904</v>
      </c>
      <c r="B11" s="38" t="str">
        <f>'[1]Access-Abr'!B10</f>
        <v>FUNDO DO REGIME GERAL DA PREVID.SOCIAL- FRGPS</v>
      </c>
      <c r="C11" s="39" t="str">
        <f>CONCATENATE('[1]Access-Abr'!C10,".",'[1]Access-Abr'!D10)</f>
        <v>28.846</v>
      </c>
      <c r="D11" s="39" t="str">
        <f>CONCATENATE('[1]Access-Abr'!E10,".",'[1]Access-Abr'!G10)</f>
        <v>0901.0005</v>
      </c>
      <c r="E11" s="38" t="str">
        <f>'[1]Access-Abr'!F10</f>
        <v>OPERACOES ESPECIAIS: CUMPRIMENTO DE SENTENCAS JUDICIAIS</v>
      </c>
      <c r="F11" s="38" t="str">
        <f>'[1]Access-Abr'!H10</f>
        <v>SENTENCAS JUDICIAIS TRANSITADAS EM JULGADO (PRECATORIOS)</v>
      </c>
      <c r="G11" s="39" t="str">
        <f>'[1]Access-Abr'!I10</f>
        <v>2</v>
      </c>
      <c r="H11" s="39" t="str">
        <f>'[1]Access-Abr'!J10</f>
        <v>0153</v>
      </c>
      <c r="I11" s="38" t="str">
        <f>'[1]Access-Abr'!K10</f>
        <v>REC.DEST.ATIVIDADES-FINS DA SEGURIDADE SOCIAL</v>
      </c>
      <c r="J11" s="39" t="str">
        <f>'[1]Access-Abr'!L10</f>
        <v>3</v>
      </c>
      <c r="K11" s="43"/>
      <c r="L11" s="43"/>
      <c r="M11" s="43"/>
      <c r="N11" s="41">
        <f t="shared" si="0"/>
        <v>0</v>
      </c>
      <c r="O11" s="43"/>
      <c r="P11" s="43">
        <f>IF('[1]Access-Abr'!N10=0,'[1]Access-Abr'!M10,0)</f>
        <v>0</v>
      </c>
      <c r="Q11" s="43">
        <f>IF('[1]Access-Abr'!N10&gt;0,'[1]Access-Abr'!N10,0)</f>
        <v>152802</v>
      </c>
      <c r="R11" s="43">
        <f t="shared" si="1"/>
        <v>152802</v>
      </c>
      <c r="S11" s="43">
        <f>'[1]Access-Abr'!O10</f>
        <v>152802</v>
      </c>
      <c r="T11" s="44">
        <f t="shared" si="2"/>
        <v>1</v>
      </c>
      <c r="U11" s="43">
        <f>'[1]Access-Abr'!P10</f>
        <v>152802</v>
      </c>
      <c r="V11" s="44">
        <f t="shared" si="3"/>
        <v>1</v>
      </c>
      <c r="W11" s="43">
        <f>'[1]Access-Abr'!Q10</f>
        <v>152802</v>
      </c>
      <c r="X11" s="44">
        <f t="shared" si="4"/>
        <v>1</v>
      </c>
    </row>
    <row r="12" spans="1:24" ht="28.5" customHeight="1" x14ac:dyDescent="0.2">
      <c r="A12" s="37" t="str">
        <f>'[1]Access-Abr'!A11</f>
        <v>40904</v>
      </c>
      <c r="B12" s="38" t="str">
        <f>'[1]Access-Abr'!B11</f>
        <v>FUNDO DO REGIME GERAL DA PREVID.SOCIAL- FRGPS</v>
      </c>
      <c r="C12" s="39" t="str">
        <f>CONCATENATE('[1]Access-Abr'!C11,".",'[1]Access-Abr'!D11)</f>
        <v>28.846</v>
      </c>
      <c r="D12" s="39" t="str">
        <f>CONCATENATE('[1]Access-Abr'!E11,".",'[1]Access-Abr'!G11)</f>
        <v>0901.0625</v>
      </c>
      <c r="E12" s="38" t="str">
        <f>'[1]Access-Abr'!F11</f>
        <v>OPERACOES ESPECIAIS: CUMPRIMENTO DE SENTENCAS JUDICIAIS</v>
      </c>
      <c r="F12" s="38" t="str">
        <f>'[1]Access-Abr'!H11</f>
        <v>SENTENCAS JUDICIAIS TRANSITADAS EM JULGADO DE PEQUENO VALOR</v>
      </c>
      <c r="G12" s="39" t="str">
        <f>'[1]Access-Abr'!I11</f>
        <v>2</v>
      </c>
      <c r="H12" s="39" t="str">
        <f>'[1]Access-Abr'!J11</f>
        <v>0153</v>
      </c>
      <c r="I12" s="38" t="str">
        <f>'[1]Access-Abr'!K11</f>
        <v>REC.DEST.ATIVIDADES-FINS DA SEGURIDADE SOCIAL</v>
      </c>
      <c r="J12" s="39" t="str">
        <f>'[1]Access-Abr'!L11</f>
        <v>3</v>
      </c>
      <c r="K12" s="43"/>
      <c r="L12" s="43"/>
      <c r="M12" s="43"/>
      <c r="N12" s="41">
        <f t="shared" si="0"/>
        <v>0</v>
      </c>
      <c r="O12" s="43"/>
      <c r="P12" s="43">
        <f>IF('[1]Access-Abr'!N11=0,'[1]Access-Abr'!M11,0)</f>
        <v>449886564</v>
      </c>
      <c r="Q12" s="43">
        <f>IF('[1]Access-Abr'!N11&gt;0,'[1]Access-Abr'!N11,0)</f>
        <v>0</v>
      </c>
      <c r="R12" s="43">
        <f t="shared" si="1"/>
        <v>449886564</v>
      </c>
      <c r="S12" s="43">
        <f>'[1]Access-Abr'!O11</f>
        <v>449602443.89999998</v>
      </c>
      <c r="T12" s="44">
        <f t="shared" si="2"/>
        <v>0.99936846280210312</v>
      </c>
      <c r="U12" s="43">
        <f>'[1]Access-Abr'!P11</f>
        <v>449602443.89999998</v>
      </c>
      <c r="V12" s="44">
        <f t="shared" si="3"/>
        <v>0.99936846280210312</v>
      </c>
      <c r="W12" s="43">
        <f>'[1]Access-Abr'!Q11</f>
        <v>449602443.89999998</v>
      </c>
      <c r="X12" s="44">
        <f t="shared" si="4"/>
        <v>0.99936846280210312</v>
      </c>
    </row>
    <row r="13" spans="1:24" ht="28.5" customHeight="1" x14ac:dyDescent="0.2">
      <c r="A13" s="37" t="str">
        <f>'[1]Access-Abr'!A12</f>
        <v>55901</v>
      </c>
      <c r="B13" s="38" t="str">
        <f>'[1]Access-Abr'!B12</f>
        <v>FUNDO NACIONAL DE ASSISTENCIA SOCIAL</v>
      </c>
      <c r="C13" s="39" t="str">
        <f>CONCATENATE('[1]Access-Abr'!C12,".",'[1]Access-Abr'!D12)</f>
        <v>28.846</v>
      </c>
      <c r="D13" s="39" t="str">
        <f>CONCATENATE('[1]Access-Abr'!E12,".",'[1]Access-Abr'!G12)</f>
        <v>0901.0625</v>
      </c>
      <c r="E13" s="38" t="str">
        <f>'[1]Access-Abr'!F12</f>
        <v>OPERACOES ESPECIAIS: CUMPRIMENTO DE SENTENCAS JUDICIAIS</v>
      </c>
      <c r="F13" s="38" t="str">
        <f>'[1]Access-Abr'!H12</f>
        <v>SENTENCAS JUDICIAIS TRANSITADAS EM JULGADO DE PEQUENO VALOR</v>
      </c>
      <c r="G13" s="39" t="str">
        <f>'[1]Access-Abr'!I12</f>
        <v>2</v>
      </c>
      <c r="H13" s="39" t="str">
        <f>'[1]Access-Abr'!J12</f>
        <v>0153</v>
      </c>
      <c r="I13" s="38" t="str">
        <f>'[1]Access-Abr'!K12</f>
        <v>REC.DEST.ATIVIDADES-FINS DA SEGURIDADE SOCIAL</v>
      </c>
      <c r="J13" s="39" t="str">
        <f>'[1]Access-Abr'!L12</f>
        <v>3</v>
      </c>
      <c r="K13" s="43"/>
      <c r="L13" s="43"/>
      <c r="M13" s="43"/>
      <c r="N13" s="41">
        <f t="shared" si="0"/>
        <v>0</v>
      </c>
      <c r="O13" s="43"/>
      <c r="P13" s="43">
        <f>IF('[1]Access-Abr'!N12=0,'[1]Access-Abr'!M12,0)</f>
        <v>41025746.740000002</v>
      </c>
      <c r="Q13" s="43">
        <f>IF('[1]Access-Abr'!N12&gt;0,'[1]Access-Abr'!N12,0)</f>
        <v>0</v>
      </c>
      <c r="R13" s="43">
        <f t="shared" si="1"/>
        <v>41025746.740000002</v>
      </c>
      <c r="S13" s="43">
        <f>'[1]Access-Abr'!O12</f>
        <v>41004834.43</v>
      </c>
      <c r="T13" s="44">
        <f t="shared" si="2"/>
        <v>0.99949026375723193</v>
      </c>
      <c r="U13" s="43">
        <f>'[1]Access-Abr'!P12</f>
        <v>41004834.43</v>
      </c>
      <c r="V13" s="44">
        <f t="shared" si="3"/>
        <v>0.99949026375723193</v>
      </c>
      <c r="W13" s="43">
        <f>'[1]Access-Abr'!Q12</f>
        <v>41004834.43</v>
      </c>
      <c r="X13" s="44">
        <f t="shared" si="4"/>
        <v>0.99949026375723193</v>
      </c>
    </row>
    <row r="14" spans="1:24" ht="28.5" customHeight="1" x14ac:dyDescent="0.2">
      <c r="A14" s="37" t="str">
        <f>'[1]Access-Abr'!A13</f>
        <v>71103</v>
      </c>
      <c r="B14" s="38" t="str">
        <f>'[1]Access-Abr'!B13</f>
        <v>ENCARGOS FINANC.DA UNIAO-SENTENCAS JUDICIAIS</v>
      </c>
      <c r="C14" s="39" t="str">
        <f>CONCATENATE('[1]Access-Abr'!C13,".",'[1]Access-Abr'!D13)</f>
        <v>28.846</v>
      </c>
      <c r="D14" s="39" t="str">
        <f>CONCATENATE('[1]Access-Abr'!E13,".",'[1]Access-Abr'!G13)</f>
        <v>0901.00G5</v>
      </c>
      <c r="E14" s="38" t="str">
        <f>'[1]Access-Abr'!F13</f>
        <v>OPERACOES ESPECIAIS: CUMPRIMENTO DE SENTENCAS JUDICIAIS</v>
      </c>
      <c r="F14" s="38" t="str">
        <f>'[1]Access-Abr'!H13</f>
        <v>CONTRIBUICAO DA UNIAO, DE SUAS AUTARQUIAS E FUNDACOES PARA O</v>
      </c>
      <c r="G14" s="39" t="str">
        <f>'[1]Access-Abr'!I13</f>
        <v>1</v>
      </c>
      <c r="H14" s="39" t="str">
        <f>'[1]Access-Abr'!J13</f>
        <v>0100</v>
      </c>
      <c r="I14" s="38" t="str">
        <f>'[1]Access-Abr'!K13</f>
        <v>RECURSOS PRIMARIOS DE LIVRE APLICACAO</v>
      </c>
      <c r="J14" s="39" t="str">
        <f>'[1]Access-Abr'!L13</f>
        <v>1</v>
      </c>
      <c r="K14" s="41"/>
      <c r="L14" s="41"/>
      <c r="M14" s="41"/>
      <c r="N14" s="41">
        <f t="shared" si="0"/>
        <v>0</v>
      </c>
      <c r="O14" s="41"/>
      <c r="P14" s="43">
        <f>IF('[1]Access-Abr'!N13=0,'[1]Access-Abr'!M13,0)</f>
        <v>4413270</v>
      </c>
      <c r="Q14" s="43">
        <f>IF('[1]Access-Abr'!N13&gt;0,'[1]Access-Abr'!N13,0)</f>
        <v>0</v>
      </c>
      <c r="R14" s="43">
        <f t="shared" si="1"/>
        <v>4413270</v>
      </c>
      <c r="S14" s="43">
        <f>'[1]Access-Abr'!O13</f>
        <v>4413266.0199999996</v>
      </c>
      <c r="T14" s="44">
        <f t="shared" si="2"/>
        <v>0.99999909817436949</v>
      </c>
      <c r="U14" s="43">
        <f>'[1]Access-Abr'!P13</f>
        <v>4413266.0199999996</v>
      </c>
      <c r="V14" s="44">
        <f t="shared" si="3"/>
        <v>0.99999909817436949</v>
      </c>
      <c r="W14" s="43">
        <f>'[1]Access-Abr'!Q13</f>
        <v>4413266.0199999996</v>
      </c>
      <c r="X14" s="44">
        <f t="shared" si="4"/>
        <v>0.99999909817436949</v>
      </c>
    </row>
    <row r="15" spans="1:24" ht="28.5" customHeight="1" x14ac:dyDescent="0.2">
      <c r="A15" s="37" t="str">
        <f>'[1]Access-Abr'!A14</f>
        <v>71103</v>
      </c>
      <c r="B15" s="38" t="str">
        <f>'[1]Access-Abr'!B14</f>
        <v>ENCARGOS FINANC.DA UNIAO-SENTENCAS JUDICIAIS</v>
      </c>
      <c r="C15" s="39" t="str">
        <f>CONCATENATE('[1]Access-Abr'!C14,".",'[1]Access-Abr'!D14)</f>
        <v>28.846</v>
      </c>
      <c r="D15" s="39" t="str">
        <f>CONCATENATE('[1]Access-Abr'!E14,".",'[1]Access-Abr'!G14)</f>
        <v>0901.0625</v>
      </c>
      <c r="E15" s="38" t="str">
        <f>'[1]Access-Abr'!F14</f>
        <v>OPERACOES ESPECIAIS: CUMPRIMENTO DE SENTENCAS JUDICIAIS</v>
      </c>
      <c r="F15" s="38" t="str">
        <f>'[1]Access-Abr'!H14</f>
        <v>SENTENCAS JUDICIAIS TRANSITADAS EM JULGADO DE PEQUENO VALOR</v>
      </c>
      <c r="G15" s="39" t="str">
        <f>'[1]Access-Abr'!I14</f>
        <v>1</v>
      </c>
      <c r="H15" s="39" t="str">
        <f>'[1]Access-Abr'!J14</f>
        <v>0100</v>
      </c>
      <c r="I15" s="38" t="str">
        <f>'[1]Access-Abr'!K14</f>
        <v>RECURSOS PRIMARIOS DE LIVRE APLICACAO</v>
      </c>
      <c r="J15" s="39" t="str">
        <f>'[1]Access-Abr'!L14</f>
        <v>5</v>
      </c>
      <c r="K15" s="41"/>
      <c r="L15" s="41"/>
      <c r="M15" s="41"/>
      <c r="N15" s="41">
        <f t="shared" si="0"/>
        <v>0</v>
      </c>
      <c r="O15" s="41"/>
      <c r="P15" s="43">
        <f>IF('[1]Access-Abr'!N14=0,'[1]Access-Abr'!M14,0)</f>
        <v>264490</v>
      </c>
      <c r="Q15" s="43">
        <f>IF('[1]Access-Abr'!N14&gt;0,'[1]Access-Abr'!N14,0)</f>
        <v>0</v>
      </c>
      <c r="R15" s="43">
        <f t="shared" si="1"/>
        <v>264490</v>
      </c>
      <c r="S15" s="43">
        <f>'[1]Access-Abr'!O14</f>
        <v>264489.02</v>
      </c>
      <c r="T15" s="44">
        <f t="shared" si="2"/>
        <v>0.99999629475594543</v>
      </c>
      <c r="U15" s="43">
        <f>'[1]Access-Abr'!P14</f>
        <v>264489.02</v>
      </c>
      <c r="V15" s="44">
        <f t="shared" si="3"/>
        <v>0.99999629475594543</v>
      </c>
      <c r="W15" s="43">
        <f>'[1]Access-Abr'!Q14</f>
        <v>264489.02</v>
      </c>
      <c r="X15" s="44">
        <f t="shared" si="4"/>
        <v>0.99999629475594543</v>
      </c>
    </row>
    <row r="16" spans="1:24" ht="28.5" customHeight="1" x14ac:dyDescent="0.2">
      <c r="A16" s="37" t="str">
        <f>'[1]Access-Abr'!A15</f>
        <v>71103</v>
      </c>
      <c r="B16" s="38" t="str">
        <f>'[1]Access-Abr'!B15</f>
        <v>ENCARGOS FINANC.DA UNIAO-SENTENCAS JUDICIAIS</v>
      </c>
      <c r="C16" s="39" t="str">
        <f>CONCATENATE('[1]Access-Abr'!C15,".",'[1]Access-Abr'!D15)</f>
        <v>28.846</v>
      </c>
      <c r="D16" s="39" t="str">
        <f>CONCATENATE('[1]Access-Abr'!E15,".",'[1]Access-Abr'!G15)</f>
        <v>0901.0625</v>
      </c>
      <c r="E16" s="38" t="str">
        <f>'[1]Access-Abr'!F15</f>
        <v>OPERACOES ESPECIAIS: CUMPRIMENTO DE SENTENCAS JUDICIAIS</v>
      </c>
      <c r="F16" s="38" t="str">
        <f>'[1]Access-Abr'!H15</f>
        <v>SENTENCAS JUDICIAIS TRANSITADAS EM JULGADO DE PEQUENO VALOR</v>
      </c>
      <c r="G16" s="39" t="str">
        <f>'[1]Access-Abr'!I15</f>
        <v>1</v>
      </c>
      <c r="H16" s="39" t="str">
        <f>'[1]Access-Abr'!J15</f>
        <v>0100</v>
      </c>
      <c r="I16" s="38" t="str">
        <f>'[1]Access-Abr'!K15</f>
        <v>RECURSOS PRIMARIOS DE LIVRE APLICACAO</v>
      </c>
      <c r="J16" s="39" t="str">
        <f>'[1]Access-Abr'!L15</f>
        <v>3</v>
      </c>
      <c r="K16" s="41"/>
      <c r="L16" s="41"/>
      <c r="M16" s="41"/>
      <c r="N16" s="41">
        <f t="shared" si="0"/>
        <v>0</v>
      </c>
      <c r="O16" s="41"/>
      <c r="P16" s="43">
        <f>IF('[1]Access-Abr'!N15=0,'[1]Access-Abr'!M15,0)</f>
        <v>229491807</v>
      </c>
      <c r="Q16" s="43">
        <f>IF('[1]Access-Abr'!N15&gt;0,'[1]Access-Abr'!N15,0)</f>
        <v>0</v>
      </c>
      <c r="R16" s="43">
        <f t="shared" si="1"/>
        <v>229491807</v>
      </c>
      <c r="S16" s="43">
        <f>'[1]Access-Abr'!O15</f>
        <v>229265447.61000001</v>
      </c>
      <c r="T16" s="44">
        <f t="shared" si="2"/>
        <v>0.99901364936309045</v>
      </c>
      <c r="U16" s="43">
        <f>'[1]Access-Abr'!P15</f>
        <v>229265447.61000001</v>
      </c>
      <c r="V16" s="44">
        <f t="shared" si="3"/>
        <v>0.99901364936309045</v>
      </c>
      <c r="W16" s="43">
        <f>'[1]Access-Abr'!Q15</f>
        <v>229265447.61000001</v>
      </c>
      <c r="X16" s="44">
        <f t="shared" si="4"/>
        <v>0.99901364936309045</v>
      </c>
    </row>
    <row r="17" spans="1:24" ht="28.5" customHeight="1" thickBot="1" x14ac:dyDescent="0.25">
      <c r="A17" s="37" t="str">
        <f>'[1]Access-Abr'!A16</f>
        <v>71103</v>
      </c>
      <c r="B17" s="38" t="str">
        <f>'[1]Access-Abr'!B16</f>
        <v>ENCARGOS FINANC.DA UNIAO-SENTENCAS JUDICIAIS</v>
      </c>
      <c r="C17" s="39" t="str">
        <f>CONCATENATE('[1]Access-Abr'!C16,".",'[1]Access-Abr'!D16)</f>
        <v>28.846</v>
      </c>
      <c r="D17" s="39" t="str">
        <f>CONCATENATE('[1]Access-Abr'!E16,".",'[1]Access-Abr'!G16)</f>
        <v>0901.0625</v>
      </c>
      <c r="E17" s="38" t="str">
        <f>'[1]Access-Abr'!F16</f>
        <v>OPERACOES ESPECIAIS: CUMPRIMENTO DE SENTENCAS JUDICIAIS</v>
      </c>
      <c r="F17" s="38" t="str">
        <f>'[1]Access-Abr'!H16</f>
        <v>SENTENCAS JUDICIAIS TRANSITADAS EM JULGADO DE PEQUENO VALOR</v>
      </c>
      <c r="G17" s="39" t="str">
        <f>'[1]Access-Abr'!I16</f>
        <v>1</v>
      </c>
      <c r="H17" s="39" t="str">
        <f>'[1]Access-Abr'!J16</f>
        <v>0100</v>
      </c>
      <c r="I17" s="38" t="str">
        <f>'[1]Access-Abr'!K16</f>
        <v>RECURSOS PRIMARIOS DE LIVRE APLICACAO</v>
      </c>
      <c r="J17" s="39" t="str">
        <f>'[1]Access-Abr'!L16</f>
        <v>1</v>
      </c>
      <c r="K17" s="41"/>
      <c r="L17" s="41"/>
      <c r="M17" s="41"/>
      <c r="N17" s="41">
        <f t="shared" si="0"/>
        <v>0</v>
      </c>
      <c r="O17" s="41"/>
      <c r="P17" s="43">
        <f>IF('[1]Access-Abr'!N16=0,'[1]Access-Abr'!M16,0)</f>
        <v>13033345</v>
      </c>
      <c r="Q17" s="43">
        <f>IF('[1]Access-Abr'!N16&gt;0,'[1]Access-Abr'!N16,0)</f>
        <v>0</v>
      </c>
      <c r="R17" s="43">
        <f t="shared" si="1"/>
        <v>13033345</v>
      </c>
      <c r="S17" s="43">
        <f>'[1]Access-Abr'!O16</f>
        <v>13009669.640000001</v>
      </c>
      <c r="T17" s="44">
        <f t="shared" si="2"/>
        <v>0.99818347784087669</v>
      </c>
      <c r="U17" s="43">
        <f>'[1]Access-Abr'!P16</f>
        <v>13009669.640000001</v>
      </c>
      <c r="V17" s="44">
        <f t="shared" si="3"/>
        <v>0.99818347784087669</v>
      </c>
      <c r="W17" s="43">
        <f>'[1]Access-Abr'!Q16</f>
        <v>13009669.640000001</v>
      </c>
      <c r="X17" s="44">
        <f t="shared" si="4"/>
        <v>0.99818347784087669</v>
      </c>
    </row>
    <row r="18" spans="1:24" ht="28.5" customHeight="1" thickBot="1" x14ac:dyDescent="0.25">
      <c r="A18" s="14" t="s">
        <v>48</v>
      </c>
      <c r="B18" s="45"/>
      <c r="C18" s="45"/>
      <c r="D18" s="45"/>
      <c r="E18" s="45"/>
      <c r="F18" s="45"/>
      <c r="G18" s="45"/>
      <c r="H18" s="45"/>
      <c r="I18" s="45"/>
      <c r="J18" s="15"/>
      <c r="K18" s="46">
        <f>SUM(K10:K17)</f>
        <v>0</v>
      </c>
      <c r="L18" s="46">
        <f>SUM(L10:L17)</f>
        <v>0</v>
      </c>
      <c r="M18" s="46">
        <f>SUM(M10:M17)</f>
        <v>0</v>
      </c>
      <c r="N18" s="46">
        <f>SUM(N10:N17)</f>
        <v>0</v>
      </c>
      <c r="O18" s="46">
        <f>SUM(O10:O17)</f>
        <v>0</v>
      </c>
      <c r="P18" s="47">
        <f>SUM(P10:P17)</f>
        <v>738130477.74000001</v>
      </c>
      <c r="Q18" s="47">
        <f>SUM(Q10:Q17)</f>
        <v>152802</v>
      </c>
      <c r="R18" s="47">
        <f>SUM(R10:R17)</f>
        <v>738283279.74000001</v>
      </c>
      <c r="S18" s="47">
        <f>SUM(S10:S17)</f>
        <v>737728207.14999998</v>
      </c>
      <c r="T18" s="48">
        <f t="shared" si="2"/>
        <v>0.99924815771231401</v>
      </c>
      <c r="U18" s="47">
        <f>SUM(U10:U17)</f>
        <v>737728207.14999998</v>
      </c>
      <c r="V18" s="48">
        <f t="shared" si="3"/>
        <v>0.99924815771231401</v>
      </c>
      <c r="W18" s="47">
        <f>SUM(W10:W17)</f>
        <v>737728207.14999998</v>
      </c>
      <c r="X18" s="48">
        <f t="shared" si="4"/>
        <v>0.99924815771231401</v>
      </c>
    </row>
    <row r="19" spans="1:24" ht="28.5" customHeight="1" x14ac:dyDescent="0.2">
      <c r="A19" s="49" t="s">
        <v>49</v>
      </c>
      <c r="B19" s="2"/>
      <c r="C19" s="2"/>
      <c r="D19" s="2"/>
      <c r="E19" s="2"/>
      <c r="F19" s="2"/>
      <c r="G19" s="2"/>
      <c r="H19" s="3"/>
      <c r="I19" s="3"/>
      <c r="J19" s="3"/>
      <c r="K19" s="2"/>
      <c r="L19" s="2"/>
      <c r="M19" s="2"/>
      <c r="N19" s="2"/>
      <c r="O19" s="2"/>
      <c r="P19" s="50"/>
      <c r="Q19" s="2"/>
      <c r="R19" s="2"/>
      <c r="S19" s="2"/>
      <c r="T19" s="2"/>
      <c r="U19" s="4"/>
      <c r="V19" s="2"/>
      <c r="W19" s="4"/>
      <c r="X19" s="2"/>
    </row>
    <row r="20" spans="1:24" ht="28.5" customHeight="1" x14ac:dyDescent="0.2">
      <c r="A20" s="49" t="s">
        <v>50</v>
      </c>
      <c r="B20" s="51"/>
      <c r="C20" s="2"/>
      <c r="D20" s="2"/>
      <c r="E20" s="2"/>
      <c r="F20" s="2"/>
      <c r="G20" s="2"/>
      <c r="H20" s="3"/>
      <c r="I20" s="3"/>
      <c r="J20" s="3"/>
      <c r="K20" s="2"/>
      <c r="L20" s="2"/>
      <c r="M20" s="2"/>
      <c r="N20" s="2"/>
      <c r="O20" s="2"/>
      <c r="P20" s="52"/>
      <c r="Q20" s="2"/>
      <c r="R20" s="2"/>
      <c r="S20" s="2"/>
      <c r="T20" s="2"/>
      <c r="U20" s="4"/>
      <c r="V20" s="2"/>
      <c r="W20" s="4"/>
      <c r="X20" s="2"/>
    </row>
  </sheetData>
  <mergeCells count="17">
    <mergeCell ref="A18:J1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2022-05-19T22:42:19Z</dcterms:created>
  <dcterms:modified xsi:type="dcterms:W3CDTF">2022-05-19T22:42:43Z</dcterms:modified>
</cp:coreProperties>
</file>