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TRF3\Transparência\Internet TRF3\Anexo II\UG 090047\"/>
    </mc:Choice>
  </mc:AlternateContent>
  <bookViews>
    <workbookView xWindow="0" yWindow="0" windowWidth="28800" windowHeight="11655"/>
  </bookViews>
  <sheets>
    <sheet name="Jan" sheetId="1" r:id="rId1"/>
  </sheets>
  <externalReferences>
    <externalReference r:id="rId2"/>
  </externalReferences>
  <definedNames>
    <definedName name="_xlnm.Print_Area" localSheetId="0">Jan!$A$1:$X$17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5" i="1" l="1"/>
  <c r="M15" i="1"/>
  <c r="L15" i="1"/>
  <c r="K15" i="1"/>
  <c r="W14" i="1"/>
  <c r="U14" i="1"/>
  <c r="S14" i="1"/>
  <c r="Q14" i="1"/>
  <c r="P14" i="1"/>
  <c r="N14" i="1"/>
  <c r="J14" i="1"/>
  <c r="I14" i="1"/>
  <c r="H14" i="1"/>
  <c r="G14" i="1"/>
  <c r="F14" i="1"/>
  <c r="E14" i="1"/>
  <c r="D14" i="1"/>
  <c r="C14" i="1"/>
  <c r="B14" i="1"/>
  <c r="A14" i="1"/>
  <c r="W13" i="1"/>
  <c r="U13" i="1"/>
  <c r="S13" i="1"/>
  <c r="Q13" i="1"/>
  <c r="P13" i="1"/>
  <c r="N13" i="1"/>
  <c r="R13" i="1" s="1"/>
  <c r="J13" i="1"/>
  <c r="I13" i="1"/>
  <c r="H13" i="1"/>
  <c r="G13" i="1"/>
  <c r="F13" i="1"/>
  <c r="E13" i="1"/>
  <c r="D13" i="1"/>
  <c r="C13" i="1"/>
  <c r="B13" i="1"/>
  <c r="A13" i="1"/>
  <c r="W12" i="1"/>
  <c r="U12" i="1"/>
  <c r="S12" i="1"/>
  <c r="Q12" i="1"/>
  <c r="P12" i="1"/>
  <c r="N12" i="1"/>
  <c r="J12" i="1"/>
  <c r="I12" i="1"/>
  <c r="H12" i="1"/>
  <c r="G12" i="1"/>
  <c r="F12" i="1"/>
  <c r="E12" i="1"/>
  <c r="D12" i="1"/>
  <c r="C12" i="1"/>
  <c r="B12" i="1"/>
  <c r="A12" i="1"/>
  <c r="W11" i="1"/>
  <c r="U11" i="1"/>
  <c r="S11" i="1"/>
  <c r="Q11" i="1"/>
  <c r="P11" i="1"/>
  <c r="N11" i="1"/>
  <c r="R11" i="1" s="1"/>
  <c r="J11" i="1"/>
  <c r="I11" i="1"/>
  <c r="H11" i="1"/>
  <c r="G11" i="1"/>
  <c r="F11" i="1"/>
  <c r="E11" i="1"/>
  <c r="D11" i="1"/>
  <c r="C11" i="1"/>
  <c r="B11" i="1"/>
  <c r="A11" i="1"/>
  <c r="W10" i="1"/>
  <c r="W15" i="1" s="1"/>
  <c r="U10" i="1"/>
  <c r="S10" i="1"/>
  <c r="S15" i="1" s="1"/>
  <c r="Q10" i="1"/>
  <c r="Q15" i="1" s="1"/>
  <c r="P10" i="1"/>
  <c r="P15" i="1" s="1"/>
  <c r="N10" i="1"/>
  <c r="N15" i="1" s="1"/>
  <c r="J10" i="1"/>
  <c r="I10" i="1"/>
  <c r="H10" i="1"/>
  <c r="G10" i="1"/>
  <c r="F10" i="1"/>
  <c r="E10" i="1"/>
  <c r="D10" i="1"/>
  <c r="C10" i="1"/>
  <c r="B10" i="1"/>
  <c r="A10" i="1"/>
  <c r="U15" i="1" l="1"/>
  <c r="R14" i="1"/>
  <c r="T14" i="1" s="1"/>
  <c r="R12" i="1"/>
  <c r="V12" i="1"/>
  <c r="T12" i="1"/>
  <c r="X12" i="1"/>
  <c r="V14" i="1"/>
  <c r="X14" i="1"/>
  <c r="T13" i="1"/>
  <c r="V13" i="1"/>
  <c r="X13" i="1"/>
  <c r="X11" i="1"/>
  <c r="V11" i="1"/>
  <c r="T11" i="1"/>
  <c r="R10" i="1"/>
  <c r="V10" i="1" l="1"/>
  <c r="R15" i="1"/>
  <c r="T10" i="1"/>
  <c r="X10" i="1"/>
  <c r="X15" i="1" l="1"/>
  <c r="V15" i="1"/>
  <c r="T15" i="1"/>
</calcChain>
</file>

<file path=xl/sharedStrings.xml><?xml version="1.0" encoding="utf-8"?>
<sst xmlns="http://schemas.openxmlformats.org/spreadsheetml/2006/main" count="55" uniqueCount="51">
  <si>
    <t>PODER JUDICIÁRIO</t>
  </si>
  <si>
    <t>ÓRGÃO:</t>
  </si>
  <si>
    <t>JUSTIÇA FEDERAL</t>
  </si>
  <si>
    <t>UNIDADE:</t>
  </si>
  <si>
    <t>090047 - TRF 3ª REGIÃO PRECATÓRIOS E REQUISITÓRIOS DE PEQUENO VALOR</t>
  </si>
  <si>
    <t>Data de referência: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</si>
  <si>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</si>
  <si>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</si>
  <si>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</si>
  <si>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</si>
  <si>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</si>
  <si>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</si>
  <si>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</si>
  <si>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</si>
  <si>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</si>
  <si>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</si>
  <si>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</si>
  <si>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Programática
(Programa, Ação e Subtítulo) 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</si>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</sst>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0.0%"/>
    <numFmt numFmtId="165" formatCode="[$-416]mmmm\-yy;@"/>
    <numFmt numFmtId="166" formatCode="_(* #,##0_);_(* \(#,##0\);_(* &quot;-&quot;??_);_(@_)"/>
  </numFmts>
  <fonts count="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63">
    <xf numFmtId="0" fontId="0" fillId="0" borderId="0" xfId="0"/>
    <xf numFmtId="0" fontId="3" fillId="0" borderId="0" xfId="0" applyFont="1" applyAlignme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164" fontId="3" fillId="0" borderId="0" xfId="2" applyNumberFormat="1" applyFont="1" applyBorder="1" applyAlignment="1">
      <alignment horizontal="center"/>
    </xf>
    <xf numFmtId="0" fontId="4" fillId="0" borderId="0" xfId="0" applyFont="1" applyAlignment="1"/>
    <xf numFmtId="0" fontId="3" fillId="0" borderId="0" xfId="0" applyFont="1"/>
    <xf numFmtId="165" fontId="3" fillId="0" borderId="0" xfId="0" applyNumberFormat="1" applyFont="1" applyAlignment="1">
      <alignment horizontal="left"/>
    </xf>
    <xf numFmtId="165" fontId="3" fillId="0" borderId="0" xfId="0" applyNumberFormat="1" applyFont="1"/>
    <xf numFmtId="0" fontId="5" fillId="0" borderId="0" xfId="0" applyFont="1" applyAlignment="1">
      <alignment horizontal="center"/>
    </xf>
    <xf numFmtId="0" fontId="5" fillId="0" borderId="1" xfId="3" applyFont="1" applyFill="1" applyBorder="1" applyAlignment="1">
      <alignment horizontal="center" vertical="center" wrapText="1"/>
    </xf>
    <xf numFmtId="0" fontId="5" fillId="0" borderId="2" xfId="3" applyFont="1" applyFill="1" applyBorder="1" applyAlignment="1">
      <alignment horizontal="center" vertical="center" wrapText="1"/>
    </xf>
    <xf numFmtId="0" fontId="5" fillId="0" borderId="3" xfId="3" applyFont="1" applyFill="1" applyBorder="1" applyAlignment="1">
      <alignment horizontal="center" vertical="center" wrapText="1"/>
    </xf>
    <xf numFmtId="0" fontId="5" fillId="0" borderId="4" xfId="3" applyFont="1" applyFill="1" applyBorder="1" applyAlignment="1">
      <alignment horizontal="center" vertical="center" wrapText="1"/>
    </xf>
    <xf numFmtId="0" fontId="5" fillId="0" borderId="5" xfId="3" applyFont="1" applyFill="1" applyBorder="1" applyAlignment="1">
      <alignment horizontal="center" vertical="center" wrapText="1"/>
    </xf>
    <xf numFmtId="0" fontId="5" fillId="0" borderId="6" xfId="3" applyFont="1" applyFill="1" applyBorder="1" applyAlignment="1">
      <alignment horizontal="center" vertical="center" wrapText="1"/>
    </xf>
    <xf numFmtId="0" fontId="5" fillId="0" borderId="7" xfId="3" applyFont="1" applyFill="1" applyBorder="1" applyAlignment="1">
      <alignment horizontal="center" vertical="center" wrapText="1"/>
    </xf>
    <xf numFmtId="0" fontId="5" fillId="0" borderId="8" xfId="3" applyFont="1" applyFill="1" applyBorder="1" applyAlignment="1">
      <alignment horizontal="center" vertical="center" wrapText="1"/>
    </xf>
    <xf numFmtId="0" fontId="5" fillId="0" borderId="9" xfId="3" applyFont="1" applyFill="1" applyBorder="1" applyAlignment="1">
      <alignment horizontal="center" vertical="center" wrapText="1"/>
    </xf>
    <xf numFmtId="0" fontId="5" fillId="0" borderId="10" xfId="3" applyFont="1" applyFill="1" applyBorder="1" applyAlignment="1">
      <alignment horizontal="center" vertical="center" wrapText="1"/>
    </xf>
    <xf numFmtId="0" fontId="5" fillId="0" borderId="11" xfId="3" applyFont="1" applyFill="1" applyBorder="1" applyAlignment="1">
      <alignment horizontal="center" vertical="center" wrapText="1"/>
    </xf>
    <xf numFmtId="0" fontId="5" fillId="0" borderId="12" xfId="3" applyFont="1" applyFill="1" applyBorder="1" applyAlignment="1">
      <alignment horizontal="center" vertical="center" wrapText="1"/>
    </xf>
    <xf numFmtId="0" fontId="5" fillId="0" borderId="13" xfId="3" applyFont="1" applyFill="1" applyBorder="1" applyAlignment="1">
      <alignment horizontal="center" vertical="center" wrapText="1"/>
    </xf>
    <xf numFmtId="0" fontId="5" fillId="0" borderId="14" xfId="3" applyFont="1" applyFill="1" applyBorder="1" applyAlignment="1">
      <alignment horizontal="center" vertical="center" wrapText="1"/>
    </xf>
    <xf numFmtId="0" fontId="5" fillId="0" borderId="4" xfId="3" applyFont="1" applyFill="1" applyBorder="1" applyAlignment="1">
      <alignment horizontal="center" vertical="center" wrapText="1"/>
    </xf>
    <xf numFmtId="0" fontId="5" fillId="0" borderId="15" xfId="3" applyFont="1" applyFill="1" applyBorder="1" applyAlignment="1">
      <alignment horizontal="center" vertical="center" wrapText="1"/>
    </xf>
    <xf numFmtId="0" fontId="5" fillId="0" borderId="14" xfId="3" applyFont="1" applyFill="1" applyBorder="1" applyAlignment="1">
      <alignment horizontal="center" vertical="center" wrapText="1"/>
    </xf>
    <xf numFmtId="164" fontId="5" fillId="0" borderId="14" xfId="4" applyNumberFormat="1" applyFont="1" applyFill="1" applyBorder="1" applyAlignment="1">
      <alignment horizontal="center" vertical="center" wrapText="1"/>
    </xf>
    <xf numFmtId="164" fontId="5" fillId="0" borderId="11" xfId="4" applyNumberFormat="1" applyFont="1" applyFill="1" applyBorder="1" applyAlignment="1">
      <alignment horizontal="center" vertical="center" wrapText="1"/>
    </xf>
    <xf numFmtId="166" fontId="5" fillId="0" borderId="11" xfId="5" applyNumberFormat="1" applyFont="1" applyFill="1" applyBorder="1" applyAlignment="1">
      <alignment horizontal="center" vertical="center" wrapText="1"/>
    </xf>
    <xf numFmtId="0" fontId="5" fillId="0" borderId="16" xfId="3" applyFont="1" applyFill="1" applyBorder="1" applyAlignment="1">
      <alignment horizontal="center" vertical="center" wrapText="1"/>
    </xf>
    <xf numFmtId="0" fontId="5" fillId="0" borderId="16" xfId="3" applyFont="1" applyFill="1" applyBorder="1" applyAlignment="1">
      <alignment horizontal="center" vertical="center" wrapText="1"/>
    </xf>
    <xf numFmtId="0" fontId="5" fillId="0" borderId="17" xfId="3" applyFont="1" applyFill="1" applyBorder="1" applyAlignment="1">
      <alignment horizontal="center" vertical="center" wrapText="1"/>
    </xf>
    <xf numFmtId="0" fontId="5" fillId="0" borderId="18" xfId="3" applyFont="1" applyFill="1" applyBorder="1" applyAlignment="1">
      <alignment horizontal="center" vertical="center" wrapText="1"/>
    </xf>
    <xf numFmtId="0" fontId="5" fillId="0" borderId="19" xfId="3" applyFont="1" applyFill="1" applyBorder="1" applyAlignment="1">
      <alignment horizontal="center" vertical="center" wrapText="1"/>
    </xf>
    <xf numFmtId="164" fontId="5" fillId="0" borderId="20" xfId="4" applyNumberFormat="1" applyFont="1" applyFill="1" applyBorder="1" applyAlignment="1">
      <alignment horizontal="center" vertical="center" wrapText="1"/>
    </xf>
    <xf numFmtId="166" fontId="5" fillId="0" borderId="19" xfId="5" applyNumberFormat="1" applyFont="1" applyFill="1" applyBorder="1" applyAlignment="1">
      <alignment horizontal="center" vertical="center" wrapText="1"/>
    </xf>
    <xf numFmtId="0" fontId="3" fillId="0" borderId="21" xfId="3" applyNumberFormat="1" applyFont="1" applyFill="1" applyBorder="1" applyAlignment="1">
      <alignment horizontal="center" vertical="center" wrapText="1"/>
    </xf>
    <xf numFmtId="0" fontId="3" fillId="0" borderId="4" xfId="3" applyNumberFormat="1" applyFont="1" applyFill="1" applyBorder="1" applyAlignment="1">
      <alignment horizontal="left" vertical="center" wrapText="1"/>
    </xf>
    <xf numFmtId="0" fontId="3" fillId="0" borderId="4" xfId="3" applyNumberFormat="1" applyFont="1" applyFill="1" applyBorder="1" applyAlignment="1">
      <alignment horizontal="center" vertical="center" wrapText="1"/>
    </xf>
    <xf numFmtId="0" fontId="3" fillId="0" borderId="22" xfId="3" applyNumberFormat="1" applyFont="1" applyFill="1" applyBorder="1" applyAlignment="1">
      <alignment vertical="center" wrapText="1"/>
    </xf>
    <xf numFmtId="0" fontId="3" fillId="0" borderId="21" xfId="3" applyNumberFormat="1" applyFont="1" applyFill="1" applyBorder="1" applyAlignment="1">
      <alignment vertical="center" wrapText="1"/>
    </xf>
    <xf numFmtId="166" fontId="5" fillId="0" borderId="21" xfId="5" applyNumberFormat="1" applyFont="1" applyBorder="1" applyAlignment="1">
      <alignment horizontal="right" vertical="center"/>
    </xf>
    <xf numFmtId="166" fontId="5" fillId="0" borderId="4" xfId="5" applyNumberFormat="1" applyFont="1" applyBorder="1" applyAlignment="1">
      <alignment horizontal="right" vertical="center"/>
    </xf>
    <xf numFmtId="166" fontId="5" fillId="0" borderId="23" xfId="5" applyNumberFormat="1" applyFont="1" applyBorder="1" applyAlignment="1">
      <alignment horizontal="right" vertical="center"/>
    </xf>
    <xf numFmtId="166" fontId="3" fillId="0" borderId="4" xfId="5" applyNumberFormat="1" applyFont="1" applyBorder="1" applyAlignment="1">
      <alignment horizontal="right" vertical="center"/>
    </xf>
    <xf numFmtId="164" fontId="3" fillId="0" borderId="4" xfId="4" applyNumberFormat="1" applyFont="1" applyBorder="1" applyAlignment="1">
      <alignment horizontal="right" vertical="center"/>
    </xf>
    <xf numFmtId="0" fontId="3" fillId="0" borderId="24" xfId="3" applyNumberFormat="1" applyFont="1" applyFill="1" applyBorder="1" applyAlignment="1">
      <alignment horizontal="center" vertical="center" wrapText="1"/>
    </xf>
    <xf numFmtId="49" fontId="3" fillId="0" borderId="24" xfId="3" applyNumberFormat="1" applyFont="1" applyFill="1" applyBorder="1" applyAlignment="1">
      <alignment horizontal="left" vertical="center" wrapText="1"/>
    </xf>
    <xf numFmtId="49" fontId="3" fillId="0" borderId="24" xfId="3" applyNumberFormat="1" applyFont="1" applyFill="1" applyBorder="1" applyAlignment="1">
      <alignment horizontal="center" vertical="center" wrapText="1"/>
    </xf>
    <xf numFmtId="49" fontId="3" fillId="0" borderId="25" xfId="3" applyNumberFormat="1" applyFont="1" applyFill="1" applyBorder="1" applyAlignment="1">
      <alignment horizontal="left" vertical="center" wrapText="1"/>
    </xf>
    <xf numFmtId="166" fontId="5" fillId="0" borderId="24" xfId="5" applyNumberFormat="1" applyFont="1" applyBorder="1" applyAlignment="1">
      <alignment horizontal="right" vertical="center"/>
    </xf>
    <xf numFmtId="166" fontId="5" fillId="0" borderId="25" xfId="5" applyNumberFormat="1" applyFont="1" applyBorder="1" applyAlignment="1">
      <alignment horizontal="right" vertical="center"/>
    </xf>
    <xf numFmtId="166" fontId="3" fillId="0" borderId="24" xfId="5" applyNumberFormat="1" applyFont="1" applyBorder="1" applyAlignment="1">
      <alignment horizontal="right" vertical="center"/>
    </xf>
    <xf numFmtId="164" fontId="3" fillId="0" borderId="24" xfId="4" applyNumberFormat="1" applyFont="1" applyBorder="1" applyAlignment="1">
      <alignment horizontal="right" vertical="center"/>
    </xf>
    <xf numFmtId="0" fontId="5" fillId="0" borderId="26" xfId="3" applyFont="1" applyFill="1" applyBorder="1" applyAlignment="1">
      <alignment horizontal="center" vertical="center" wrapText="1"/>
    </xf>
    <xf numFmtId="166" fontId="5" fillId="0" borderId="27" xfId="5" applyNumberFormat="1" applyFont="1" applyFill="1" applyBorder="1" applyAlignment="1">
      <alignment horizontal="center" vertical="center" wrapText="1"/>
    </xf>
    <xf numFmtId="166" fontId="3" fillId="0" borderId="27" xfId="5" applyNumberFormat="1" applyFont="1" applyFill="1" applyBorder="1" applyAlignment="1">
      <alignment horizontal="right" vertical="center" wrapText="1"/>
    </xf>
    <xf numFmtId="164" fontId="3" fillId="0" borderId="27" xfId="4" applyNumberFormat="1" applyFont="1" applyBorder="1" applyAlignment="1">
      <alignment horizontal="right" vertical="center"/>
    </xf>
    <xf numFmtId="0" fontId="2" fillId="0" borderId="0" xfId="0" applyFont="1" applyBorder="1"/>
    <xf numFmtId="43" fontId="3" fillId="0" borderId="0" xfId="1" applyFont="1" applyBorder="1"/>
    <xf numFmtId="0" fontId="4" fillId="0" borderId="0" xfId="0" applyFont="1" applyBorder="1"/>
    <xf numFmtId="43" fontId="3" fillId="0" borderId="0" xfId="0" applyNumberFormat="1" applyFont="1" applyBorder="1"/>
  </cellXfs>
  <cellStyles count="9">
    <cellStyle name="Normal" xfId="0" builtinId="0"/>
    <cellStyle name="Normal 10" xfId="6"/>
    <cellStyle name="Normal 2 8" xfId="3"/>
    <cellStyle name="Porcentagem 11" xfId="2"/>
    <cellStyle name="Porcentagem 12" xfId="8"/>
    <cellStyle name="Porcentagem 2" xfId="4"/>
    <cellStyle name="Vírgula" xfId="1" builtinId="3"/>
    <cellStyle name="Vírgula 2" xfId="5"/>
    <cellStyle name="Vírgula 6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TRF3-SOFI\UPLA\Sistema%20UPLA\Transpar&#234;ncia\Ano%20de%202023\Relat&#243;rio%20Final%20-%20Publica&#231;&#245;es\Anexo%20II%20-%20Transparencia%20Mensal%202023%20-%20PRE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Access-Jan"/>
      <sheetName val="Access-Fev"/>
      <sheetName val="Access-Mar"/>
      <sheetName val="Access-Abr"/>
      <sheetName val="Access-Mai"/>
      <sheetName val="Access-Jun"/>
      <sheetName val="Access-Jul"/>
      <sheetName val="Access-Ago"/>
      <sheetName val="Access-Set"/>
      <sheetName val="Access-Out"/>
      <sheetName val="Access-Nov"/>
      <sheetName val="Access-De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9">
          <cell r="A9" t="str">
            <v>40901</v>
          </cell>
          <cell r="B9" t="str">
            <v>FUNDO DE AMPARO AO TRABALHADOR - FAT</v>
          </cell>
          <cell r="C9" t="str">
            <v>28</v>
          </cell>
          <cell r="D9" t="str">
            <v>846</v>
          </cell>
          <cell r="E9" t="str">
            <v>0901</v>
          </cell>
          <cell r="F9" t="str">
            <v>OPERACOES ESPECIAIS: CUMPRIMENTO DE SENTENCAS JUDICIAIS</v>
          </cell>
          <cell r="G9" t="str">
            <v>0625</v>
          </cell>
          <cell r="H9" t="str">
            <v>SENTENCAS JUDICIAIS TRANSITADAS EM JULGADO DE PEQUENO VALOR</v>
          </cell>
          <cell r="I9" t="str">
            <v>2</v>
          </cell>
          <cell r="J9" t="str">
            <v>1000</v>
          </cell>
          <cell r="K9" t="str">
            <v>RECURSOS LIVRES DA UNIAO</v>
          </cell>
          <cell r="L9" t="str">
            <v>3</v>
          </cell>
          <cell r="M9">
            <v>61620</v>
          </cell>
          <cell r="N9">
            <v>0</v>
          </cell>
          <cell r="O9">
            <v>61619.35</v>
          </cell>
          <cell r="P9">
            <v>61619.35</v>
          </cell>
          <cell r="Q9">
            <v>61619.35</v>
          </cell>
        </row>
        <row r="10">
          <cell r="A10" t="str">
            <v>40904</v>
          </cell>
          <cell r="B10" t="str">
            <v>FUNDO DO REGIME GERAL DA PREVID.SOCIAL- FRGPS</v>
          </cell>
          <cell r="C10" t="str">
            <v>28</v>
          </cell>
          <cell r="D10" t="str">
            <v>846</v>
          </cell>
          <cell r="E10" t="str">
            <v>0901</v>
          </cell>
          <cell r="F10" t="str">
            <v>OPERACOES ESPECIAIS: CUMPRIMENTO DE SENTENCAS JUDICIAIS</v>
          </cell>
          <cell r="G10" t="str">
            <v>0625</v>
          </cell>
          <cell r="H10" t="str">
            <v>SENTENCAS JUDICIAIS TRANSITADAS EM JULGADO DE PEQUENO VALOR</v>
          </cell>
          <cell r="I10" t="str">
            <v>2</v>
          </cell>
          <cell r="J10" t="str">
            <v>1002</v>
          </cell>
          <cell r="K10" t="str">
            <v>ATIVIDADES-FIM DA SEGURIDADE SOCIAL</v>
          </cell>
          <cell r="L10" t="str">
            <v>3</v>
          </cell>
          <cell r="M10">
            <v>31305132</v>
          </cell>
          <cell r="N10">
            <v>0</v>
          </cell>
          <cell r="O10">
            <v>31278830.09</v>
          </cell>
          <cell r="P10">
            <v>31278830.09</v>
          </cell>
          <cell r="Q10">
            <v>31278830.09</v>
          </cell>
        </row>
        <row r="11">
          <cell r="A11" t="str">
            <v>55901</v>
          </cell>
          <cell r="B11" t="str">
            <v>FUNDO NACIONAL DE ASSISTENCIA SOCIAL</v>
          </cell>
          <cell r="C11" t="str">
            <v>28</v>
          </cell>
          <cell r="D11" t="str">
            <v>846</v>
          </cell>
          <cell r="E11" t="str">
            <v>0901</v>
          </cell>
          <cell r="F11" t="str">
            <v>OPERACOES ESPECIAIS: CUMPRIMENTO DE SENTENCAS JUDICIAIS</v>
          </cell>
          <cell r="G11" t="str">
            <v>0625</v>
          </cell>
          <cell r="H11" t="str">
            <v>SENTENCAS JUDICIAIS TRANSITADAS EM JULGADO DE PEQUENO VALOR</v>
          </cell>
          <cell r="I11" t="str">
            <v>2</v>
          </cell>
          <cell r="J11" t="str">
            <v>1002</v>
          </cell>
          <cell r="K11" t="str">
            <v>ATIVIDADES-FIM DA SEGURIDADE SOCIAL</v>
          </cell>
          <cell r="L11" t="str">
            <v>3</v>
          </cell>
          <cell r="M11">
            <v>388765</v>
          </cell>
          <cell r="N11">
            <v>0</v>
          </cell>
          <cell r="O11">
            <v>379108.73</v>
          </cell>
          <cell r="P11">
            <v>379108.73</v>
          </cell>
          <cell r="Q11">
            <v>379108.73</v>
          </cell>
        </row>
        <row r="12">
          <cell r="A12" t="str">
            <v>71103</v>
          </cell>
          <cell r="B12" t="str">
            <v>ENCARGOS FINANC.DA UNIAO-SENTENCAS JUDICIAIS</v>
          </cell>
          <cell r="C12" t="str">
            <v>28</v>
          </cell>
          <cell r="D12" t="str">
            <v>846</v>
          </cell>
          <cell r="E12" t="str">
            <v>0901</v>
          </cell>
          <cell r="F12" t="str">
            <v>OPERACOES ESPECIAIS: CUMPRIMENTO DE SENTENCAS JUDICIAIS</v>
          </cell>
          <cell r="G12" t="str">
            <v>00G5</v>
          </cell>
          <cell r="H12" t="str">
            <v>CONTRIBUICAO DA UNIAO, DE SUAS AUTARQUIAS E FUNDACOES PARA O</v>
          </cell>
          <cell r="I12" t="str">
            <v>1</v>
          </cell>
          <cell r="J12" t="str">
            <v>1000</v>
          </cell>
          <cell r="K12" t="str">
            <v>RECURSOS LIVRES DA UNIAO</v>
          </cell>
          <cell r="L12" t="str">
            <v>1</v>
          </cell>
          <cell r="M12">
            <v>25838158</v>
          </cell>
          <cell r="N12">
            <v>0</v>
          </cell>
          <cell r="O12">
            <v>25838156.859999999</v>
          </cell>
          <cell r="P12">
            <v>25838156.859999999</v>
          </cell>
          <cell r="Q12">
            <v>25838156.859999999</v>
          </cell>
        </row>
        <row r="13">
          <cell r="A13" t="str">
            <v>71103</v>
          </cell>
          <cell r="B13" t="str">
            <v>ENCARGOS FINANC.DA UNIAO-SENTENCAS JUDICIAIS</v>
          </cell>
          <cell r="C13" t="str">
            <v>28</v>
          </cell>
          <cell r="D13" t="str">
            <v>846</v>
          </cell>
          <cell r="E13" t="str">
            <v>0901</v>
          </cell>
          <cell r="F13" t="str">
            <v>OPERACOES ESPECIAIS: CUMPRIMENTO DE SENTENCAS JUDICIAIS</v>
          </cell>
          <cell r="G13" t="str">
            <v>0625</v>
          </cell>
          <cell r="H13" t="str">
            <v>SENTENCAS JUDICIAIS TRANSITADAS EM JULGADO DE PEQUENO VALOR</v>
          </cell>
          <cell r="I13" t="str">
            <v>1</v>
          </cell>
          <cell r="J13" t="str">
            <v>1000</v>
          </cell>
          <cell r="K13" t="str">
            <v>RECURSOS LIVRES DA UNIAO</v>
          </cell>
          <cell r="L13" t="str">
            <v>3</v>
          </cell>
          <cell r="M13">
            <v>31458700</v>
          </cell>
          <cell r="N13">
            <v>0</v>
          </cell>
          <cell r="O13">
            <v>31434147.609999999</v>
          </cell>
          <cell r="P13">
            <v>31434147.609999999</v>
          </cell>
          <cell r="Q13">
            <v>31434147.609999999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7"/>
  <sheetViews>
    <sheetView showGridLines="0" tabSelected="1" view="pageBreakPreview" zoomScaleNormal="100" zoomScaleSheetLayoutView="100" workbookViewId="0"/>
  </sheetViews>
  <sheetFormatPr defaultRowHeight="25.5" customHeight="1" x14ac:dyDescent="0.2"/>
  <cols>
    <col min="1" max="1" width="16.140625" customWidth="1"/>
    <col min="2" max="2" width="48" customWidth="1"/>
    <col min="3" max="3" width="11.85546875" customWidth="1"/>
    <col min="4" max="4" width="18.85546875" customWidth="1"/>
    <col min="5" max="5" width="67.7109375" customWidth="1"/>
    <col min="6" max="6" width="73.5703125" customWidth="1"/>
    <col min="7" max="7" width="7.85546875" customWidth="1"/>
    <col min="9" max="9" width="27.140625" customWidth="1"/>
    <col min="10" max="10" width="5.85546875" customWidth="1"/>
    <col min="12" max="12" width="14" customWidth="1"/>
    <col min="13" max="14" width="14.140625" customWidth="1"/>
    <col min="15" max="15" width="16.5703125" customWidth="1"/>
    <col min="16" max="17" width="18" customWidth="1"/>
    <col min="18" max="18" width="33.5703125" customWidth="1"/>
    <col min="19" max="19" width="31.7109375" customWidth="1"/>
    <col min="20" max="20" width="12.85546875" customWidth="1"/>
    <col min="21" max="21" width="27.140625" customWidth="1"/>
    <col min="22" max="22" width="17.85546875" customWidth="1"/>
    <col min="23" max="23" width="29" customWidth="1"/>
  </cols>
  <sheetData>
    <row r="1" spans="1:24" ht="12.75" x14ac:dyDescent="0.2">
      <c r="A1" s="1" t="s">
        <v>0</v>
      </c>
      <c r="B1" s="1"/>
      <c r="C1" s="1"/>
      <c r="D1" s="1"/>
      <c r="E1" s="2"/>
      <c r="F1" s="2"/>
      <c r="G1" s="2"/>
      <c r="H1" s="3"/>
      <c r="I1" s="3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4"/>
      <c r="V1" s="2"/>
      <c r="W1" s="4"/>
      <c r="X1" s="2"/>
    </row>
    <row r="2" spans="1:24" ht="12.75" x14ac:dyDescent="0.2">
      <c r="A2" s="1" t="s">
        <v>1</v>
      </c>
      <c r="B2" s="1" t="s">
        <v>2</v>
      </c>
      <c r="C2" s="1"/>
      <c r="D2" s="1"/>
      <c r="E2" s="2"/>
      <c r="F2" s="2"/>
      <c r="G2" s="2"/>
      <c r="H2" s="3"/>
      <c r="I2" s="3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4"/>
      <c r="V2" s="2"/>
      <c r="W2" s="4"/>
      <c r="X2" s="2"/>
    </row>
    <row r="3" spans="1:24" ht="12.75" x14ac:dyDescent="0.2">
      <c r="A3" s="1" t="s">
        <v>3</v>
      </c>
      <c r="B3" s="5" t="s">
        <v>4</v>
      </c>
      <c r="C3" s="5"/>
      <c r="D3" s="5"/>
      <c r="E3" s="2"/>
      <c r="F3" s="2"/>
      <c r="G3" s="2"/>
      <c r="H3" s="3"/>
      <c r="I3" s="3"/>
      <c r="J3" s="3"/>
      <c r="K3" s="2"/>
      <c r="L3" s="2"/>
      <c r="M3" s="2"/>
      <c r="N3" s="2"/>
      <c r="O3" s="2"/>
      <c r="P3" s="2"/>
      <c r="Q3" s="2"/>
      <c r="R3" s="2"/>
      <c r="S3" s="2"/>
      <c r="T3" s="2"/>
      <c r="U3" s="4"/>
      <c r="V3" s="2"/>
      <c r="W3" s="4"/>
      <c r="X3" s="2"/>
    </row>
    <row r="4" spans="1:24" ht="12.75" x14ac:dyDescent="0.2">
      <c r="A4" s="6" t="s">
        <v>5</v>
      </c>
      <c r="B4" s="7">
        <v>44927</v>
      </c>
      <c r="C4" s="8"/>
      <c r="D4" s="6"/>
      <c r="E4" s="2"/>
      <c r="F4" s="2"/>
      <c r="G4" s="2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  <c r="T4" s="2"/>
      <c r="U4" s="4"/>
      <c r="V4" s="2"/>
      <c r="W4" s="4"/>
      <c r="X4" s="2"/>
    </row>
    <row r="5" spans="1:24" ht="12.75" x14ac:dyDescent="0.2">
      <c r="A5" s="9" t="s">
        <v>6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r="6" spans="1:24" ht="13.5" thickBot="1" x14ac:dyDescent="0.25">
      <c r="A6" s="2"/>
      <c r="B6" s="2"/>
      <c r="C6" s="2"/>
      <c r="D6" s="2"/>
      <c r="E6" s="2"/>
      <c r="F6" s="2"/>
      <c r="G6" s="2"/>
      <c r="H6" s="3"/>
      <c r="I6" s="3"/>
      <c r="J6" s="3"/>
      <c r="K6" s="2"/>
      <c r="L6" s="2"/>
      <c r="M6" s="2"/>
      <c r="N6" s="2"/>
      <c r="O6" s="2"/>
      <c r="P6" s="2"/>
      <c r="Q6" s="2"/>
      <c r="R6" s="2"/>
      <c r="S6" s="2"/>
      <c r="T6" s="2"/>
      <c r="U6" s="4"/>
      <c r="V6" s="2"/>
      <c r="W6" s="4"/>
      <c r="X6" s="2"/>
    </row>
    <row r="7" spans="1:24" ht="28.5" customHeight="1" thickBot="1" x14ac:dyDescent="0.25">
      <c r="A7" s="10" t="s">
        <v>7</v>
      </c>
      <c r="B7" s="11"/>
      <c r="C7" s="11"/>
      <c r="D7" s="11"/>
      <c r="E7" s="11"/>
      <c r="F7" s="11"/>
      <c r="G7" s="11"/>
      <c r="H7" s="11"/>
      <c r="I7" s="11"/>
      <c r="J7" s="12"/>
      <c r="K7" s="13" t="s">
        <v>8</v>
      </c>
      <c r="L7" s="14" t="s">
        <v>9</v>
      </c>
      <c r="M7" s="15"/>
      <c r="N7" s="13" t="s">
        <v>10</v>
      </c>
      <c r="O7" s="13" t="s">
        <v>11</v>
      </c>
      <c r="P7" s="10" t="s">
        <v>12</v>
      </c>
      <c r="Q7" s="12"/>
      <c r="R7" s="13" t="s">
        <v>13</v>
      </c>
      <c r="S7" s="10" t="s">
        <v>14</v>
      </c>
      <c r="T7" s="11"/>
      <c r="U7" s="11"/>
      <c r="V7" s="11"/>
      <c r="W7" s="11"/>
      <c r="X7" s="12"/>
    </row>
    <row r="8" spans="1:24" ht="28.5" customHeight="1" x14ac:dyDescent="0.2">
      <c r="A8" s="16" t="s">
        <v>15</v>
      </c>
      <c r="B8" s="17"/>
      <c r="C8" s="18" t="s">
        <v>16</v>
      </c>
      <c r="D8" s="18" t="s">
        <v>17</v>
      </c>
      <c r="E8" s="19" t="s">
        <v>18</v>
      </c>
      <c r="F8" s="20"/>
      <c r="G8" s="18" t="s">
        <v>19</v>
      </c>
      <c r="H8" s="21" t="s">
        <v>20</v>
      </c>
      <c r="I8" s="22"/>
      <c r="J8" s="18" t="s">
        <v>21</v>
      </c>
      <c r="K8" s="23"/>
      <c r="L8" s="24" t="s">
        <v>22</v>
      </c>
      <c r="M8" s="24" t="s">
        <v>23</v>
      </c>
      <c r="N8" s="23"/>
      <c r="O8" s="23"/>
      <c r="P8" s="25" t="s">
        <v>24</v>
      </c>
      <c r="Q8" s="25" t="s">
        <v>25</v>
      </c>
      <c r="R8" s="23"/>
      <c r="S8" s="26" t="s">
        <v>26</v>
      </c>
      <c r="T8" s="27" t="s">
        <v>27</v>
      </c>
      <c r="U8" s="26" t="s">
        <v>28</v>
      </c>
      <c r="V8" s="28" t="s">
        <v>27</v>
      </c>
      <c r="W8" s="29" t="s">
        <v>29</v>
      </c>
      <c r="X8" s="28" t="s">
        <v>27</v>
      </c>
    </row>
    <row r="9" spans="1:24" ht="28.5" customHeight="1" thickBot="1" x14ac:dyDescent="0.25">
      <c r="A9" s="30" t="s">
        <v>30</v>
      </c>
      <c r="B9" s="30" t="s">
        <v>31</v>
      </c>
      <c r="C9" s="31"/>
      <c r="D9" s="31"/>
      <c r="E9" s="32" t="s">
        <v>32</v>
      </c>
      <c r="F9" s="32" t="s">
        <v>33</v>
      </c>
      <c r="G9" s="31"/>
      <c r="H9" s="32" t="s">
        <v>30</v>
      </c>
      <c r="I9" s="32" t="s">
        <v>31</v>
      </c>
      <c r="J9" s="31"/>
      <c r="K9" s="30" t="s">
        <v>34</v>
      </c>
      <c r="L9" s="33" t="s">
        <v>35</v>
      </c>
      <c r="M9" s="33" t="s">
        <v>36</v>
      </c>
      <c r="N9" s="33" t="s">
        <v>37</v>
      </c>
      <c r="O9" s="33" t="s">
        <v>38</v>
      </c>
      <c r="P9" s="33" t="s">
        <v>39</v>
      </c>
      <c r="Q9" s="33" t="s">
        <v>40</v>
      </c>
      <c r="R9" s="30" t="s">
        <v>41</v>
      </c>
      <c r="S9" s="34" t="s">
        <v>42</v>
      </c>
      <c r="T9" s="35" t="s">
        <v>43</v>
      </c>
      <c r="U9" s="34" t="s">
        <v>44</v>
      </c>
      <c r="V9" s="35" t="s">
        <v>45</v>
      </c>
      <c r="W9" s="36" t="s">
        <v>46</v>
      </c>
      <c r="X9" s="35" t="s">
        <v>47</v>
      </c>
    </row>
    <row r="10" spans="1:24" ht="28.5" customHeight="1" x14ac:dyDescent="0.2">
      <c r="A10" s="37" t="str">
        <f>'[1]Access-Jan'!A9</f>
        <v>40901</v>
      </c>
      <c r="B10" s="38" t="str">
        <f>'[1]Access-Jan'!B9</f>
        <v>FUNDO DE AMPARO AO TRABALHADOR - FAT</v>
      </c>
      <c r="C10" s="39" t="str">
        <f>CONCATENATE('[1]Access-Jan'!C9,".",'[1]Access-Jan'!D9)</f>
        <v>28.846</v>
      </c>
      <c r="D10" s="39" t="str">
        <f>CONCATENATE('[1]Access-Jan'!E9,".",'[1]Access-Jan'!G9)</f>
        <v>0901.0625</v>
      </c>
      <c r="E10" s="38" t="str">
        <f>'[1]Access-Jan'!F9</f>
        <v>OPERACOES ESPECIAIS: CUMPRIMENTO DE SENTENCAS JUDICIAIS</v>
      </c>
      <c r="F10" s="40" t="str">
        <f>'[1]Access-Jan'!H9</f>
        <v>SENTENCAS JUDICIAIS TRANSITADAS EM JULGADO DE PEQUENO VALOR</v>
      </c>
      <c r="G10" s="37" t="str">
        <f>'[1]Access-Jan'!I9</f>
        <v>2</v>
      </c>
      <c r="H10" s="37" t="str">
        <f>'[1]Access-Jan'!J9</f>
        <v>1000</v>
      </c>
      <c r="I10" s="41" t="str">
        <f>'[1]Access-Jan'!K9</f>
        <v>RECURSOS LIVRES DA UNIAO</v>
      </c>
      <c r="J10" s="37" t="str">
        <f>'[1]Access-Jan'!L9</f>
        <v>3</v>
      </c>
      <c r="K10" s="42"/>
      <c r="L10" s="43"/>
      <c r="M10" s="43"/>
      <c r="N10" s="44">
        <f>K10+L10-M10</f>
        <v>0</v>
      </c>
      <c r="O10" s="42"/>
      <c r="P10" s="45">
        <f>IF('[1]Access-Jan'!N9=0,'[1]Access-Jan'!M9,0)</f>
        <v>61620</v>
      </c>
      <c r="Q10" s="45">
        <f>IF('[1]Access-Jan'!N9&gt;0,'[1]Access-Jan'!N9,0)</f>
        <v>0</v>
      </c>
      <c r="R10" s="45">
        <f>N10-O10+P10+Q10</f>
        <v>61620</v>
      </c>
      <c r="S10" s="45">
        <f>'[1]Access-Jan'!O9</f>
        <v>61619.35</v>
      </c>
      <c r="T10" s="46">
        <f>IF(R10&gt;0,S10/R10,0)</f>
        <v>0.99998945147679319</v>
      </c>
      <c r="U10" s="45">
        <f>'[1]Access-Jan'!P9</f>
        <v>61619.35</v>
      </c>
      <c r="V10" s="46">
        <f>IF(R10&gt;0,U10/R10,0)</f>
        <v>0.99998945147679319</v>
      </c>
      <c r="W10" s="45">
        <f>'[1]Access-Jan'!Q9</f>
        <v>61619.35</v>
      </c>
      <c r="X10" s="46">
        <f>IF(R10&gt;0,W10/R10,0)</f>
        <v>0.99998945147679319</v>
      </c>
    </row>
    <row r="11" spans="1:24" ht="28.5" customHeight="1" x14ac:dyDescent="0.2">
      <c r="A11" s="47" t="str">
        <f>'[1]Access-Jan'!A10</f>
        <v>40904</v>
      </c>
      <c r="B11" s="48" t="str">
        <f>'[1]Access-Jan'!B10</f>
        <v>FUNDO DO REGIME GERAL DA PREVID.SOCIAL- FRGPS</v>
      </c>
      <c r="C11" s="49" t="str">
        <f>CONCATENATE('[1]Access-Jan'!C10,".",'[1]Access-Jan'!D10)</f>
        <v>28.846</v>
      </c>
      <c r="D11" s="49" t="str">
        <f>CONCATENATE('[1]Access-Jan'!E10,".",'[1]Access-Jan'!G10)</f>
        <v>0901.0625</v>
      </c>
      <c r="E11" s="48" t="str">
        <f>'[1]Access-Jan'!F10</f>
        <v>OPERACOES ESPECIAIS: CUMPRIMENTO DE SENTENCAS JUDICIAIS</v>
      </c>
      <c r="F11" s="50" t="str">
        <f>'[1]Access-Jan'!H10</f>
        <v>SENTENCAS JUDICIAIS TRANSITADAS EM JULGADO DE PEQUENO VALOR</v>
      </c>
      <c r="G11" s="49" t="str">
        <f>'[1]Access-Jan'!I10</f>
        <v>2</v>
      </c>
      <c r="H11" s="49" t="str">
        <f>'[1]Access-Jan'!J10</f>
        <v>1002</v>
      </c>
      <c r="I11" s="48" t="str">
        <f>'[1]Access-Jan'!K10</f>
        <v>ATIVIDADES-FIM DA SEGURIDADE SOCIAL</v>
      </c>
      <c r="J11" s="49" t="str">
        <f>'[1]Access-Jan'!L10</f>
        <v>3</v>
      </c>
      <c r="K11" s="51"/>
      <c r="L11" s="51"/>
      <c r="M11" s="51"/>
      <c r="N11" s="52">
        <f t="shared" ref="N11:N14" si="0">K11+L11-M11</f>
        <v>0</v>
      </c>
      <c r="O11" s="51"/>
      <c r="P11" s="53">
        <f>IF('[1]Access-Jan'!N10=0,'[1]Access-Jan'!M10,0)</f>
        <v>31305132</v>
      </c>
      <c r="Q11" s="53">
        <f>IF('[1]Access-Jan'!N10&gt;0,'[1]Access-Jan'!N10,0)</f>
        <v>0</v>
      </c>
      <c r="R11" s="53">
        <f t="shared" ref="R11:R14" si="1">N11-O11+P11+Q11</f>
        <v>31305132</v>
      </c>
      <c r="S11" s="53">
        <f>'[1]Access-Jan'!O10</f>
        <v>31278830.09</v>
      </c>
      <c r="T11" s="54">
        <f t="shared" ref="T11:T14" si="2">IF(R11&gt;0,S11/R11,0)</f>
        <v>0.99915982114370261</v>
      </c>
      <c r="U11" s="53">
        <f>'[1]Access-Jan'!P10</f>
        <v>31278830.09</v>
      </c>
      <c r="V11" s="54">
        <f t="shared" ref="V11:V14" si="3">IF(R11&gt;0,U11/R11,0)</f>
        <v>0.99915982114370261</v>
      </c>
      <c r="W11" s="53">
        <f>'[1]Access-Jan'!Q10</f>
        <v>31278830.09</v>
      </c>
      <c r="X11" s="54">
        <f t="shared" ref="X11:X14" si="4">IF(R11&gt;0,W11/R11,0)</f>
        <v>0.99915982114370261</v>
      </c>
    </row>
    <row r="12" spans="1:24" ht="28.5" customHeight="1" x14ac:dyDescent="0.2">
      <c r="A12" s="47" t="str">
        <f>'[1]Access-Jan'!A11</f>
        <v>55901</v>
      </c>
      <c r="B12" s="48" t="str">
        <f>'[1]Access-Jan'!B11</f>
        <v>FUNDO NACIONAL DE ASSISTENCIA SOCIAL</v>
      </c>
      <c r="C12" s="49" t="str">
        <f>CONCATENATE('[1]Access-Jan'!C11,".",'[1]Access-Jan'!D11)</f>
        <v>28.846</v>
      </c>
      <c r="D12" s="49" t="str">
        <f>CONCATENATE('[1]Access-Jan'!E11,".",'[1]Access-Jan'!G11)</f>
        <v>0901.0625</v>
      </c>
      <c r="E12" s="48" t="str">
        <f>'[1]Access-Jan'!F11</f>
        <v>OPERACOES ESPECIAIS: CUMPRIMENTO DE SENTENCAS JUDICIAIS</v>
      </c>
      <c r="F12" s="48" t="str">
        <f>'[1]Access-Jan'!H11</f>
        <v>SENTENCAS JUDICIAIS TRANSITADAS EM JULGADO DE PEQUENO VALOR</v>
      </c>
      <c r="G12" s="49" t="str">
        <f>'[1]Access-Jan'!I11</f>
        <v>2</v>
      </c>
      <c r="H12" s="49" t="str">
        <f>'[1]Access-Jan'!J11</f>
        <v>1002</v>
      </c>
      <c r="I12" s="48" t="str">
        <f>'[1]Access-Jan'!K11</f>
        <v>ATIVIDADES-FIM DA SEGURIDADE SOCIAL</v>
      </c>
      <c r="J12" s="49" t="str">
        <f>'[1]Access-Jan'!L11</f>
        <v>3</v>
      </c>
      <c r="K12" s="53"/>
      <c r="L12" s="53"/>
      <c r="M12" s="53"/>
      <c r="N12" s="51">
        <f t="shared" si="0"/>
        <v>0</v>
      </c>
      <c r="O12" s="53"/>
      <c r="P12" s="53">
        <f>IF('[1]Access-Jan'!N11=0,'[1]Access-Jan'!M11,0)</f>
        <v>388765</v>
      </c>
      <c r="Q12" s="53">
        <f>IF('[1]Access-Jan'!N11&gt;0,'[1]Access-Jan'!N11,0)</f>
        <v>0</v>
      </c>
      <c r="R12" s="53">
        <f t="shared" si="1"/>
        <v>388765</v>
      </c>
      <c r="S12" s="53">
        <f>'[1]Access-Jan'!O11</f>
        <v>379108.73</v>
      </c>
      <c r="T12" s="54">
        <f t="shared" si="2"/>
        <v>0.97516167864905534</v>
      </c>
      <c r="U12" s="53">
        <f>'[1]Access-Jan'!P11</f>
        <v>379108.73</v>
      </c>
      <c r="V12" s="54">
        <f t="shared" si="3"/>
        <v>0.97516167864905534</v>
      </c>
      <c r="W12" s="53">
        <f>'[1]Access-Jan'!Q11</f>
        <v>379108.73</v>
      </c>
      <c r="X12" s="54">
        <f t="shared" si="4"/>
        <v>0.97516167864905534</v>
      </c>
    </row>
    <row r="13" spans="1:24" ht="28.5" customHeight="1" x14ac:dyDescent="0.2">
      <c r="A13" s="47" t="str">
        <f>'[1]Access-Jan'!A12</f>
        <v>71103</v>
      </c>
      <c r="B13" s="48" t="str">
        <f>'[1]Access-Jan'!B12</f>
        <v>ENCARGOS FINANC.DA UNIAO-SENTENCAS JUDICIAIS</v>
      </c>
      <c r="C13" s="49" t="str">
        <f>CONCATENATE('[1]Access-Jan'!C12,".",'[1]Access-Jan'!D12)</f>
        <v>28.846</v>
      </c>
      <c r="D13" s="49" t="str">
        <f>CONCATENATE('[1]Access-Jan'!E12,".",'[1]Access-Jan'!G12)</f>
        <v>0901.00G5</v>
      </c>
      <c r="E13" s="48" t="str">
        <f>'[1]Access-Jan'!F12</f>
        <v>OPERACOES ESPECIAIS: CUMPRIMENTO DE SENTENCAS JUDICIAIS</v>
      </c>
      <c r="F13" s="48" t="str">
        <f>'[1]Access-Jan'!H12</f>
        <v>CONTRIBUICAO DA UNIAO, DE SUAS AUTARQUIAS E FUNDACOES PARA O</v>
      </c>
      <c r="G13" s="49" t="str">
        <f>'[1]Access-Jan'!I12</f>
        <v>1</v>
      </c>
      <c r="H13" s="49" t="str">
        <f>'[1]Access-Jan'!J12</f>
        <v>1000</v>
      </c>
      <c r="I13" s="48" t="str">
        <f>'[1]Access-Jan'!K12</f>
        <v>RECURSOS LIVRES DA UNIAO</v>
      </c>
      <c r="J13" s="49" t="str">
        <f>'[1]Access-Jan'!L12</f>
        <v>1</v>
      </c>
      <c r="K13" s="53"/>
      <c r="L13" s="53"/>
      <c r="M13" s="53"/>
      <c r="N13" s="51">
        <f t="shared" si="0"/>
        <v>0</v>
      </c>
      <c r="O13" s="53"/>
      <c r="P13" s="53">
        <f>IF('[1]Access-Jan'!N12=0,'[1]Access-Jan'!M12,0)</f>
        <v>25838158</v>
      </c>
      <c r="Q13" s="53">
        <f>IF('[1]Access-Jan'!N12&gt;0,'[1]Access-Jan'!N12,0)</f>
        <v>0</v>
      </c>
      <c r="R13" s="53">
        <f t="shared" si="1"/>
        <v>25838158</v>
      </c>
      <c r="S13" s="53">
        <f>'[1]Access-Jan'!O12</f>
        <v>25838156.859999999</v>
      </c>
      <c r="T13" s="54">
        <f t="shared" si="2"/>
        <v>0.99999995587920776</v>
      </c>
      <c r="U13" s="53">
        <f>'[1]Access-Jan'!P12</f>
        <v>25838156.859999999</v>
      </c>
      <c r="V13" s="54">
        <f t="shared" si="3"/>
        <v>0.99999995587920776</v>
      </c>
      <c r="W13" s="53">
        <f>'[1]Access-Jan'!Q12</f>
        <v>25838156.859999999</v>
      </c>
      <c r="X13" s="54">
        <f t="shared" si="4"/>
        <v>0.99999995587920776</v>
      </c>
    </row>
    <row r="14" spans="1:24" ht="28.5" customHeight="1" thickBot="1" x14ac:dyDescent="0.25">
      <c r="A14" s="47" t="str">
        <f>'[1]Access-Jan'!A13</f>
        <v>71103</v>
      </c>
      <c r="B14" s="48" t="str">
        <f>'[1]Access-Jan'!B13</f>
        <v>ENCARGOS FINANC.DA UNIAO-SENTENCAS JUDICIAIS</v>
      </c>
      <c r="C14" s="49" t="str">
        <f>CONCATENATE('[1]Access-Jan'!C13,".",'[1]Access-Jan'!D13)</f>
        <v>28.846</v>
      </c>
      <c r="D14" s="49" t="str">
        <f>CONCATENATE('[1]Access-Jan'!E13,".",'[1]Access-Jan'!G13)</f>
        <v>0901.0625</v>
      </c>
      <c r="E14" s="48" t="str">
        <f>'[1]Access-Jan'!F13</f>
        <v>OPERACOES ESPECIAIS: CUMPRIMENTO DE SENTENCAS JUDICIAIS</v>
      </c>
      <c r="F14" s="48" t="str">
        <f>'[1]Access-Jan'!H13</f>
        <v>SENTENCAS JUDICIAIS TRANSITADAS EM JULGADO DE PEQUENO VALOR</v>
      </c>
      <c r="G14" s="49" t="str">
        <f>'[1]Access-Jan'!I13</f>
        <v>1</v>
      </c>
      <c r="H14" s="49" t="str">
        <f>'[1]Access-Jan'!J13</f>
        <v>1000</v>
      </c>
      <c r="I14" s="48" t="str">
        <f>'[1]Access-Jan'!K13</f>
        <v>RECURSOS LIVRES DA UNIAO</v>
      </c>
      <c r="J14" s="49" t="str">
        <f>'[1]Access-Jan'!L13</f>
        <v>3</v>
      </c>
      <c r="K14" s="53"/>
      <c r="L14" s="53"/>
      <c r="M14" s="53"/>
      <c r="N14" s="51">
        <f t="shared" si="0"/>
        <v>0</v>
      </c>
      <c r="O14" s="53"/>
      <c r="P14" s="53">
        <f>IF('[1]Access-Jan'!N13=0,'[1]Access-Jan'!M13,0)</f>
        <v>31458700</v>
      </c>
      <c r="Q14" s="53">
        <f>IF('[1]Access-Jan'!N13&gt;0,'[1]Access-Jan'!N13,0)</f>
        <v>0</v>
      </c>
      <c r="R14" s="53">
        <f t="shared" si="1"/>
        <v>31458700</v>
      </c>
      <c r="S14" s="53">
        <f>'[1]Access-Jan'!O13</f>
        <v>31434147.609999999</v>
      </c>
      <c r="T14" s="54">
        <f t="shared" si="2"/>
        <v>0.99921953577229827</v>
      </c>
      <c r="U14" s="53">
        <f>'[1]Access-Jan'!P13</f>
        <v>31434147.609999999</v>
      </c>
      <c r="V14" s="54">
        <f t="shared" si="3"/>
        <v>0.99921953577229827</v>
      </c>
      <c r="W14" s="53">
        <f>'[1]Access-Jan'!Q13</f>
        <v>31434147.609999999</v>
      </c>
      <c r="X14" s="54">
        <f t="shared" si="4"/>
        <v>0.99921953577229827</v>
      </c>
    </row>
    <row r="15" spans="1:24" ht="28.5" customHeight="1" thickBot="1" x14ac:dyDescent="0.25">
      <c r="A15" s="14" t="s">
        <v>48</v>
      </c>
      <c r="B15" s="55"/>
      <c r="C15" s="55"/>
      <c r="D15" s="55"/>
      <c r="E15" s="55"/>
      <c r="F15" s="55"/>
      <c r="G15" s="55"/>
      <c r="H15" s="55"/>
      <c r="I15" s="55"/>
      <c r="J15" s="15"/>
      <c r="K15" s="56">
        <f t="shared" ref="K15:S15" si="5">SUM(K10:K14)</f>
        <v>0</v>
      </c>
      <c r="L15" s="56">
        <f t="shared" si="5"/>
        <v>0</v>
      </c>
      <c r="M15" s="56">
        <f t="shared" si="5"/>
        <v>0</v>
      </c>
      <c r="N15" s="56">
        <f t="shared" si="5"/>
        <v>0</v>
      </c>
      <c r="O15" s="56">
        <f t="shared" si="5"/>
        <v>0</v>
      </c>
      <c r="P15" s="57">
        <f t="shared" si="5"/>
        <v>89052375</v>
      </c>
      <c r="Q15" s="57">
        <f t="shared" si="5"/>
        <v>0</v>
      </c>
      <c r="R15" s="57">
        <f t="shared" si="5"/>
        <v>89052375</v>
      </c>
      <c r="S15" s="57">
        <f t="shared" si="5"/>
        <v>88991862.640000001</v>
      </c>
      <c r="T15" s="58">
        <f>IF(R15&gt;0,S15/R15,0)</f>
        <v>0.99932048572539478</v>
      </c>
      <c r="U15" s="57">
        <f>SUM(U10:U14)</f>
        <v>88991862.640000001</v>
      </c>
      <c r="V15" s="58">
        <f>IF(R15&gt;0,U15/R15,0)</f>
        <v>0.99932048572539478</v>
      </c>
      <c r="W15" s="57">
        <f>SUM(W10:W14)</f>
        <v>88991862.640000001</v>
      </c>
      <c r="X15" s="58">
        <f>IF(R15&gt;0,W15/R15,0)</f>
        <v>0.99932048572539478</v>
      </c>
    </row>
    <row r="16" spans="1:24" ht="28.5" customHeight="1" x14ac:dyDescent="0.2">
      <c r="A16" s="59" t="s">
        <v>49</v>
      </c>
      <c r="B16" s="2"/>
      <c r="C16" s="2"/>
      <c r="D16" s="2"/>
      <c r="E16" s="2"/>
      <c r="F16" s="2"/>
      <c r="G16" s="2"/>
      <c r="H16" s="3"/>
      <c r="I16" s="3"/>
      <c r="J16" s="3"/>
      <c r="K16" s="2"/>
      <c r="L16" s="2"/>
      <c r="M16" s="2"/>
      <c r="N16" s="2"/>
      <c r="O16" s="2"/>
      <c r="P16" s="60"/>
      <c r="Q16" s="2"/>
      <c r="R16" s="2"/>
      <c r="S16" s="2"/>
      <c r="T16" s="2"/>
      <c r="U16" s="4"/>
      <c r="V16" s="2"/>
      <c r="W16" s="4"/>
      <c r="X16" s="2"/>
    </row>
    <row r="17" spans="1:24" ht="28.5" customHeight="1" x14ac:dyDescent="0.2">
      <c r="A17" s="59" t="s">
        <v>50</v>
      </c>
      <c r="B17" s="61"/>
      <c r="C17" s="2"/>
      <c r="D17" s="2"/>
      <c r="E17" s="2"/>
      <c r="F17" s="2"/>
      <c r="G17" s="2"/>
      <c r="H17" s="3"/>
      <c r="I17" s="3"/>
      <c r="J17" s="3"/>
      <c r="K17" s="2"/>
      <c r="L17" s="2"/>
      <c r="M17" s="2"/>
      <c r="N17" s="2"/>
      <c r="O17" s="2"/>
      <c r="P17" s="62"/>
      <c r="Q17" s="2"/>
      <c r="R17" s="2"/>
      <c r="S17" s="2"/>
      <c r="T17" s="2"/>
      <c r="U17" s="4"/>
      <c r="V17" s="2"/>
      <c r="W17" s="4"/>
      <c r="X17" s="2"/>
    </row>
  </sheetData>
  <mergeCells count="17">
    <mergeCell ref="A15:J15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rintOptions horizontalCentered="1"/>
  <pageMargins left="0.23622047244094491" right="0.23622047244094491" top="0.74803149606299213" bottom="0.39370078740157483" header="0.31496062992125984" footer="0.31496062992125984"/>
  <pageSetup paperSize="9" scale="2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Jan</vt:lpstr>
      <vt:lpstr>Jan!Area_de_impressao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IRUELA BUSTOS</dc:creator>
  <cp:lastModifiedBy>DOUGLAS IRUELA BUSTOS</cp:lastModifiedBy>
  <dcterms:created xsi:type="dcterms:W3CDTF">2023-02-24T19:16:04Z</dcterms:created>
  <dcterms:modified xsi:type="dcterms:W3CDTF">2023-02-24T19:16:42Z</dcterms:modified>
</cp:coreProperties>
</file>