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2 - Fevereiro\Publicacao internet TRF\Anexo II\090047\"/>
    </mc:Choice>
  </mc:AlternateContent>
  <bookViews>
    <workbookView xWindow="0" yWindow="0" windowWidth="28800" windowHeight="11775"/>
  </bookViews>
  <sheets>
    <sheet name="Fev" sheetId="1" r:id="rId1"/>
  </sheets>
  <externalReferences>
    <externalReference r:id="rId2"/>
  </externalReferences>
  <definedNames>
    <definedName name="_xlnm.Print_Area" localSheetId="0">Fev!$A$1:$X$19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W16" i="1"/>
  <c r="U16" i="1"/>
  <c r="S16" i="1"/>
  <c r="Q16" i="1"/>
  <c r="P16" i="1"/>
  <c r="R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N11" i="1"/>
  <c r="J11" i="1"/>
  <c r="I11" i="1"/>
  <c r="H11" i="1"/>
  <c r="G11" i="1"/>
  <c r="F11" i="1"/>
  <c r="E11" i="1"/>
  <c r="D11" i="1"/>
  <c r="C11" i="1"/>
  <c r="B11" i="1"/>
  <c r="A11" i="1"/>
  <c r="W10" i="1"/>
  <c r="W17" i="1" s="1"/>
  <c r="U10" i="1"/>
  <c r="U17" i="1" s="1"/>
  <c r="S10" i="1"/>
  <c r="S17" i="1" s="1"/>
  <c r="Q10" i="1"/>
  <c r="Q17" i="1" s="1"/>
  <c r="P10" i="1"/>
  <c r="R10" i="1" s="1"/>
  <c r="N10" i="1"/>
  <c r="J10" i="1"/>
  <c r="I10" i="1"/>
  <c r="H10" i="1"/>
  <c r="G10" i="1"/>
  <c r="F10" i="1"/>
  <c r="E10" i="1"/>
  <c r="D10" i="1"/>
  <c r="C10" i="1"/>
  <c r="B10" i="1"/>
  <c r="A10" i="1"/>
  <c r="R17" i="1" l="1"/>
  <c r="V10" i="1"/>
  <c r="X10" i="1"/>
  <c r="T10" i="1"/>
  <c r="V11" i="1"/>
  <c r="X11" i="1"/>
  <c r="T11" i="1"/>
  <c r="T12" i="1"/>
  <c r="V12" i="1"/>
  <c r="X12" i="1"/>
  <c r="X13" i="1"/>
  <c r="T13" i="1"/>
  <c r="V13" i="1"/>
  <c r="X14" i="1"/>
  <c r="T14" i="1"/>
  <c r="V14" i="1"/>
  <c r="X15" i="1"/>
  <c r="T15" i="1"/>
  <c r="V15" i="1"/>
  <c r="X16" i="1"/>
  <c r="V16" i="1"/>
  <c r="T16" i="1"/>
  <c r="P17" i="1"/>
  <c r="V17" i="1" l="1"/>
  <c r="X17" i="1"/>
  <c r="T1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<sst xmlns="http://schemas.openxmlformats.org/spreadsheetml/2006/main" count="55" uniqueCount="51">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</sst>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2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166" fontId="3" fillId="0" borderId="24" xfId="5" applyNumberFormat="1" applyFont="1" applyFill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</cellXfs>
  <cellStyles count="9">
    <cellStyle name="Normal" xfId="0" builtinId="0"/>
    <cellStyle name="Normal 10" xfId="6"/>
    <cellStyle name="Normal 2 8" xfId="3"/>
    <cellStyle name="Porcentagem 11" xfId="2"/>
    <cellStyle name="Porcentagem 12" xfId="8"/>
    <cellStyle name="Porcentagem 2" xfId="4"/>
    <cellStyle name="Vírgula" xfId="1" builtinId="3"/>
    <cellStyle name="Vírgula 2" xfId="5"/>
    <cellStyle name="Vírgula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A9" t="str">
            <v>33904</v>
          </cell>
          <cell r="B9" t="str">
            <v>FUNDO DO REGIME GERAL DA PREVIDENCIA SOCIAL</v>
          </cell>
          <cell r="C9" t="str">
            <v>28</v>
          </cell>
          <cell r="D9" t="str">
            <v>846</v>
          </cell>
          <cell r="E9" t="str">
            <v>0901</v>
          </cell>
          <cell r="F9" t="str">
            <v>OPERACOES ESPECIAIS: CUMPRIMENTO DE SENTENCAS JUDICIAIS</v>
          </cell>
          <cell r="G9" t="str">
            <v>0625</v>
          </cell>
          <cell r="H9" t="str">
            <v>SENTENCAS JUDICIAIS TRANSITADAS EM JULGADO DE PEQUENO VALOR</v>
          </cell>
          <cell r="I9" t="str">
            <v>2</v>
          </cell>
          <cell r="J9" t="str">
            <v>1002</v>
          </cell>
          <cell r="K9" t="str">
            <v>ATIVIDADES-FIM DA SEGURIDADE SOCIAL</v>
          </cell>
          <cell r="L9" t="str">
            <v>3</v>
          </cell>
          <cell r="M9">
            <v>163244529</v>
          </cell>
          <cell r="N9">
            <v>0</v>
          </cell>
          <cell r="O9">
            <v>163160161.36000001</v>
          </cell>
          <cell r="P9">
            <v>163160161.36000001</v>
          </cell>
          <cell r="Q9">
            <v>163160161.36000001</v>
          </cell>
        </row>
        <row r="10">
          <cell r="A10" t="str">
            <v>40901</v>
          </cell>
          <cell r="B10" t="str">
            <v>FUNDO DE AMPARO AO TRABALHADOR - FAT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74654</v>
          </cell>
          <cell r="N10">
            <v>0</v>
          </cell>
          <cell r="O10">
            <v>74652.429999999993</v>
          </cell>
          <cell r="P10">
            <v>74652.429999999993</v>
          </cell>
          <cell r="Q10">
            <v>74652.429999999993</v>
          </cell>
        </row>
        <row r="11">
          <cell r="A11" t="str">
            <v>40904</v>
          </cell>
          <cell r="B11" t="str">
            <v>FUNDO DO REGIME GERAL DA PREVID.SOCIAL- FRGPS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1002</v>
          </cell>
          <cell r="K11" t="str">
            <v>ATIVIDADES-FIM DA SEGURIDADE SOCIAL</v>
          </cell>
          <cell r="L11" t="str">
            <v>3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A12" t="str">
            <v>55901</v>
          </cell>
          <cell r="B12" t="str">
            <v>FUNDO NACIONAL DE ASSISTENCIA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1002</v>
          </cell>
          <cell r="K12" t="str">
            <v>ATIVIDADES-FIM DA SEGURIDADE SOCIAL</v>
          </cell>
          <cell r="L12" t="str">
            <v>3</v>
          </cell>
          <cell r="M12">
            <v>15146569</v>
          </cell>
          <cell r="N12">
            <v>0</v>
          </cell>
          <cell r="O12">
            <v>15098412.949999999</v>
          </cell>
          <cell r="P12">
            <v>15098412.949999999</v>
          </cell>
          <cell r="Q12">
            <v>15098412.949999999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00G5</v>
          </cell>
          <cell r="H13" t="str">
            <v>CONTRIBUICAO DA UNIAO, DE SUAS AUTARQUIAS E FUNDACOES PARA 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26713807</v>
          </cell>
          <cell r="N13">
            <v>0</v>
          </cell>
          <cell r="O13">
            <v>26713804.32</v>
          </cell>
          <cell r="P13">
            <v>26713804.32</v>
          </cell>
          <cell r="Q13">
            <v>26713804.32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64674650</v>
          </cell>
          <cell r="N14">
            <v>0</v>
          </cell>
          <cell r="O14">
            <v>64640924.189999998</v>
          </cell>
          <cell r="P14">
            <v>64640924.189999998</v>
          </cell>
          <cell r="Q14">
            <v>64640924.189999998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4948360</v>
          </cell>
          <cell r="N15">
            <v>0</v>
          </cell>
          <cell r="O15">
            <v>4869810.0999999996</v>
          </cell>
          <cell r="P15">
            <v>4869810.0999999996</v>
          </cell>
          <cell r="Q15">
            <v>4869810.0999999996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showGridLines="0" tabSelected="1" view="pageBreakPreview" zoomScale="85" zoomScaleNormal="85" zoomScaleSheetLayoutView="85" workbookViewId="0"/>
  </sheetViews>
  <sheetFormatPr defaultRowHeight="25.5" customHeight="1" x14ac:dyDescent="0.2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6" width="18" customWidth="1"/>
    <col min="17" max="17" width="18.85546875" customWidth="1"/>
    <col min="18" max="18" width="33.28515625" customWidth="1"/>
    <col min="19" max="19" width="26.7109375" customWidth="1"/>
    <col min="20" max="20" width="7" bestFit="1" customWidth="1"/>
    <col min="21" max="21" width="16.140625" customWidth="1"/>
    <col min="22" max="22" width="7" bestFit="1" customWidth="1"/>
    <col min="23" max="23" width="16.5703125" customWidth="1"/>
    <col min="24" max="24" width="7" bestFit="1" customWidth="1"/>
  </cols>
  <sheetData>
    <row r="1" spans="1:24" s="5" customFormat="1" ht="18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s="5" customFormat="1" ht="18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s="5" customFormat="1" ht="18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s="5" customFormat="1" ht="18" customHeight="1" x14ac:dyDescent="0.2">
      <c r="A4" s="1" t="s">
        <v>5</v>
      </c>
      <c r="B4" s="7">
        <v>44958</v>
      </c>
      <c r="C4" s="8"/>
      <c r="D4" s="1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5" customFormat="1" ht="18" customHeight="1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 x14ac:dyDescent="0.25">
      <c r="A7" s="13" t="s">
        <v>7</v>
      </c>
      <c r="B7" s="14"/>
      <c r="C7" s="14"/>
      <c r="D7" s="14"/>
      <c r="E7" s="14"/>
      <c r="F7" s="14"/>
      <c r="G7" s="14"/>
      <c r="H7" s="14"/>
      <c r="I7" s="14"/>
      <c r="J7" s="15"/>
      <c r="K7" s="16" t="s">
        <v>8</v>
      </c>
      <c r="L7" s="17" t="s">
        <v>9</v>
      </c>
      <c r="M7" s="18"/>
      <c r="N7" s="16" t="s">
        <v>10</v>
      </c>
      <c r="O7" s="16" t="s">
        <v>11</v>
      </c>
      <c r="P7" s="13" t="s">
        <v>12</v>
      </c>
      <c r="Q7" s="15"/>
      <c r="R7" s="16" t="s">
        <v>13</v>
      </c>
      <c r="S7" s="13" t="s">
        <v>14</v>
      </c>
      <c r="T7" s="14"/>
      <c r="U7" s="14"/>
      <c r="V7" s="14"/>
      <c r="W7" s="14"/>
      <c r="X7" s="15"/>
    </row>
    <row r="8" spans="1:24" ht="28.5" customHeight="1" x14ac:dyDescent="0.2">
      <c r="A8" s="19" t="s">
        <v>15</v>
      </c>
      <c r="B8" s="20"/>
      <c r="C8" s="21" t="s">
        <v>16</v>
      </c>
      <c r="D8" s="21" t="s">
        <v>17</v>
      </c>
      <c r="E8" s="22" t="s">
        <v>18</v>
      </c>
      <c r="F8" s="23"/>
      <c r="G8" s="21" t="s">
        <v>19</v>
      </c>
      <c r="H8" s="24" t="s">
        <v>20</v>
      </c>
      <c r="I8" s="25"/>
      <c r="J8" s="21" t="s">
        <v>21</v>
      </c>
      <c r="K8" s="26"/>
      <c r="L8" s="27" t="s">
        <v>22</v>
      </c>
      <c r="M8" s="27" t="s">
        <v>23</v>
      </c>
      <c r="N8" s="26"/>
      <c r="O8" s="26"/>
      <c r="P8" s="28" t="s">
        <v>24</v>
      </c>
      <c r="Q8" s="28" t="s">
        <v>25</v>
      </c>
      <c r="R8" s="26"/>
      <c r="S8" s="29" t="s">
        <v>26</v>
      </c>
      <c r="T8" s="30" t="s">
        <v>27</v>
      </c>
      <c r="U8" s="29" t="s">
        <v>28</v>
      </c>
      <c r="V8" s="31" t="s">
        <v>27</v>
      </c>
      <c r="W8" s="32" t="s">
        <v>29</v>
      </c>
      <c r="X8" s="31" t="s">
        <v>27</v>
      </c>
    </row>
    <row r="9" spans="1:24" ht="28.5" customHeight="1" thickBot="1" x14ac:dyDescent="0.25">
      <c r="A9" s="33" t="s">
        <v>30</v>
      </c>
      <c r="B9" s="33" t="s">
        <v>31</v>
      </c>
      <c r="C9" s="34"/>
      <c r="D9" s="34"/>
      <c r="E9" s="35" t="s">
        <v>32</v>
      </c>
      <c r="F9" s="35" t="s">
        <v>33</v>
      </c>
      <c r="G9" s="34"/>
      <c r="H9" s="35" t="s">
        <v>30</v>
      </c>
      <c r="I9" s="35" t="s">
        <v>31</v>
      </c>
      <c r="J9" s="34"/>
      <c r="K9" s="33" t="s">
        <v>34</v>
      </c>
      <c r="L9" s="36" t="s">
        <v>35</v>
      </c>
      <c r="M9" s="36" t="s">
        <v>36</v>
      </c>
      <c r="N9" s="36" t="s">
        <v>37</v>
      </c>
      <c r="O9" s="36" t="s">
        <v>38</v>
      </c>
      <c r="P9" s="36" t="s">
        <v>39</v>
      </c>
      <c r="Q9" s="36" t="s">
        <v>40</v>
      </c>
      <c r="R9" s="33" t="s">
        <v>41</v>
      </c>
      <c r="S9" s="37" t="s">
        <v>42</v>
      </c>
      <c r="T9" s="38" t="s">
        <v>43</v>
      </c>
      <c r="U9" s="37" t="s">
        <v>44</v>
      </c>
      <c r="V9" s="38" t="s">
        <v>45</v>
      </c>
      <c r="W9" s="39" t="s">
        <v>46</v>
      </c>
      <c r="X9" s="38" t="s">
        <v>47</v>
      </c>
    </row>
    <row r="10" spans="1:24" ht="28.5" customHeight="1" x14ac:dyDescent="0.2">
      <c r="A10" s="40" t="str">
        <f>'[1]Access-Fev'!A9</f>
        <v>33904</v>
      </c>
      <c r="B10" s="41" t="str">
        <f>'[1]Access-Fev'!B9</f>
        <v>FUNDO DO REGIME GERAL DA PREVIDENCIA SOCIAL</v>
      </c>
      <c r="C10" s="42" t="str">
        <f>CONCATENATE('[1]Access-Fev'!C9,".",'[1]Access-Fev'!D9)</f>
        <v>28.846</v>
      </c>
      <c r="D10" s="42" t="str">
        <f>CONCATENATE('[1]Access-Fev'!E9,".",'[1]Access-Fev'!G9)</f>
        <v>0901.0625</v>
      </c>
      <c r="E10" s="41" t="str">
        <f>'[1]Access-Fev'!F9</f>
        <v>OPERACOES ESPECIAIS: CUMPRIMENTO DE SENTENCAS JUDICIAIS</v>
      </c>
      <c r="F10" s="43" t="str">
        <f>'[1]Access-Fev'!H9</f>
        <v>SENTENCAS JUDICIAIS TRANSITADAS EM JULGADO DE PEQUENO VALOR</v>
      </c>
      <c r="G10" s="40" t="str">
        <f>'[1]Access-Fev'!I9</f>
        <v>2</v>
      </c>
      <c r="H10" s="40" t="str">
        <f>'[1]Access-Fev'!J9</f>
        <v>1002</v>
      </c>
      <c r="I10" s="44" t="str">
        <f>'[1]Access-Fev'!K9</f>
        <v>ATIVIDADES-FIM DA SEGURIDADE SOCIAL</v>
      </c>
      <c r="J10" s="40" t="str">
        <f>'[1]Access-Fev'!L9</f>
        <v>3</v>
      </c>
      <c r="K10" s="45"/>
      <c r="L10" s="46"/>
      <c r="M10" s="46"/>
      <c r="N10" s="47">
        <f>K10+L10-M10</f>
        <v>0</v>
      </c>
      <c r="O10" s="45"/>
      <c r="P10" s="48">
        <f>IF('[1]Access-Fev'!N9=0,'[1]Access-Fev'!M9,0)</f>
        <v>163244529</v>
      </c>
      <c r="Q10" s="48">
        <f>IF('[1]Access-Fev'!N9&gt;0,'[1]Access-Fev'!N9,0)</f>
        <v>0</v>
      </c>
      <c r="R10" s="48">
        <f>N10-O10+P10+Q10</f>
        <v>163244529</v>
      </c>
      <c r="S10" s="48">
        <f>'[1]Access-Fev'!O9</f>
        <v>163160161.36000001</v>
      </c>
      <c r="T10" s="49">
        <f>IF(R10&gt;0,S10/R10,0)</f>
        <v>0.99948318243486134</v>
      </c>
      <c r="U10" s="48">
        <f>'[1]Access-Fev'!P9</f>
        <v>163160161.36000001</v>
      </c>
      <c r="V10" s="49">
        <f>IF(R10&gt;0,U10/R10,0)</f>
        <v>0.99948318243486134</v>
      </c>
      <c r="W10" s="48">
        <f>'[1]Access-Fev'!Q9</f>
        <v>163160161.36000001</v>
      </c>
      <c r="X10" s="49">
        <f>IF(R10&gt;0,W10/R10,0)</f>
        <v>0.99948318243486134</v>
      </c>
    </row>
    <row r="11" spans="1:24" ht="28.5" customHeight="1" x14ac:dyDescent="0.2">
      <c r="A11" s="50" t="str">
        <f>'[1]Access-Fev'!A10</f>
        <v>40901</v>
      </c>
      <c r="B11" s="51" t="str">
        <f>'[1]Access-Fev'!B10</f>
        <v>FUNDO DE AMPARO AO TRABALHADOR - FAT</v>
      </c>
      <c r="C11" s="52" t="str">
        <f>CONCATENATE('[1]Access-Fev'!C10,".",'[1]Access-Fev'!D10)</f>
        <v>28.846</v>
      </c>
      <c r="D11" s="52" t="str">
        <f>CONCATENATE('[1]Access-Fev'!E10,".",'[1]Access-Fev'!G10)</f>
        <v>0901.0625</v>
      </c>
      <c r="E11" s="51" t="str">
        <f>'[1]Access-Fev'!F10</f>
        <v>OPERACOES ESPECIAIS: CUMPRIMENTO DE SENTENCAS JUDICIAIS</v>
      </c>
      <c r="F11" s="53" t="str">
        <f>'[1]Access-Fev'!H10</f>
        <v>SENTENCAS JUDICIAIS TRANSITADAS EM JULGADO DE PEQUENO VALOR</v>
      </c>
      <c r="G11" s="52" t="str">
        <f>'[1]Access-Fev'!I10</f>
        <v>2</v>
      </c>
      <c r="H11" s="52" t="str">
        <f>'[1]Access-Fev'!J10</f>
        <v>1000</v>
      </c>
      <c r="I11" s="51" t="str">
        <f>'[1]Access-Fev'!K10</f>
        <v>RECURSOS LIVRES DA UNIAO</v>
      </c>
      <c r="J11" s="52" t="str">
        <f>'[1]Access-Fev'!L10</f>
        <v>3</v>
      </c>
      <c r="K11" s="54"/>
      <c r="L11" s="54"/>
      <c r="M11" s="54"/>
      <c r="N11" s="55">
        <f t="shared" ref="N11:N16" si="0">K11+L11-M11</f>
        <v>0</v>
      </c>
      <c r="O11" s="54"/>
      <c r="P11" s="56">
        <f>IF('[1]Access-Fev'!N10=0,'[1]Access-Fev'!M10,0)</f>
        <v>74654</v>
      </c>
      <c r="Q11" s="56">
        <f>IF('[1]Access-Fev'!N10&gt;0,'[1]Access-Fev'!N10,0)</f>
        <v>0</v>
      </c>
      <c r="R11" s="56">
        <f t="shared" ref="R11:R16" si="1">N11-O11+P11+Q11</f>
        <v>74654</v>
      </c>
      <c r="S11" s="56">
        <f>'[1]Access-Fev'!O10</f>
        <v>74652.429999999993</v>
      </c>
      <c r="T11" s="57">
        <f t="shared" ref="T11:T16" si="2">IF(R11&gt;0,S11/R11,0)</f>
        <v>0.99997896964663635</v>
      </c>
      <c r="U11" s="56">
        <f>'[1]Access-Fev'!P10</f>
        <v>74652.429999999993</v>
      </c>
      <c r="V11" s="57">
        <f t="shared" ref="V11:V16" si="3">IF(R11&gt;0,U11/R11,0)</f>
        <v>0.99997896964663635</v>
      </c>
      <c r="W11" s="56">
        <f>'[1]Access-Fev'!Q10</f>
        <v>74652.429999999993</v>
      </c>
      <c r="X11" s="57">
        <f t="shared" ref="X11:X16" si="4">IF(R11&gt;0,W11/R11,0)</f>
        <v>0.99997896964663635</v>
      </c>
    </row>
    <row r="12" spans="1:24" ht="28.5" customHeight="1" x14ac:dyDescent="0.2">
      <c r="A12" s="50" t="str">
        <f>'[1]Access-Fev'!A11</f>
        <v>40904</v>
      </c>
      <c r="B12" s="51" t="str">
        <f>'[1]Access-Fev'!B11</f>
        <v>FUNDO DO REGIME GERAL DA PREVID.SOCIAL- FRGPS</v>
      </c>
      <c r="C12" s="52" t="str">
        <f>CONCATENATE('[1]Access-Fev'!C11,".",'[1]Access-Fev'!D11)</f>
        <v>28.846</v>
      </c>
      <c r="D12" s="52" t="str">
        <f>CONCATENATE('[1]Access-Fev'!E11,".",'[1]Access-Fev'!G11)</f>
        <v>0901.0625</v>
      </c>
      <c r="E12" s="51" t="str">
        <f>'[1]Access-Fev'!F11</f>
        <v>OPERACOES ESPECIAIS: CUMPRIMENTO DE SENTENCAS JUDICIAIS</v>
      </c>
      <c r="F12" s="51" t="str">
        <f>'[1]Access-Fev'!H11</f>
        <v>SENTENCAS JUDICIAIS TRANSITADAS EM JULGADO DE PEQUENO VALOR</v>
      </c>
      <c r="G12" s="52" t="str">
        <f>'[1]Access-Fev'!I11</f>
        <v>2</v>
      </c>
      <c r="H12" s="52" t="str">
        <f>'[1]Access-Fev'!J11</f>
        <v>1002</v>
      </c>
      <c r="I12" s="51" t="str">
        <f>'[1]Access-Fev'!K11</f>
        <v>ATIVIDADES-FIM DA SEGURIDADE SOCIAL</v>
      </c>
      <c r="J12" s="52" t="str">
        <f>'[1]Access-Fev'!L11</f>
        <v>3</v>
      </c>
      <c r="K12" s="56"/>
      <c r="L12" s="56"/>
      <c r="M12" s="56"/>
      <c r="N12" s="54">
        <f t="shared" si="0"/>
        <v>0</v>
      </c>
      <c r="O12" s="56"/>
      <c r="P12" s="58">
        <f>IF('[1]Access-Fev'!N11=0,'[1]Access-Fev'!M11,0)</f>
        <v>0</v>
      </c>
      <c r="Q12" s="56">
        <f>IF('[1]Access-Fev'!N11&gt;0,'[1]Access-Fev'!N11,0)</f>
        <v>0</v>
      </c>
      <c r="R12" s="56">
        <f t="shared" si="1"/>
        <v>0</v>
      </c>
      <c r="S12" s="56">
        <f>'[1]Access-Fev'!O11</f>
        <v>0</v>
      </c>
      <c r="T12" s="57">
        <f t="shared" si="2"/>
        <v>0</v>
      </c>
      <c r="U12" s="56">
        <f>'[1]Access-Fev'!P11</f>
        <v>0</v>
      </c>
      <c r="V12" s="57">
        <f t="shared" si="3"/>
        <v>0</v>
      </c>
      <c r="W12" s="56">
        <f>'[1]Access-Fev'!Q11</f>
        <v>0</v>
      </c>
      <c r="X12" s="57">
        <f t="shared" si="4"/>
        <v>0</v>
      </c>
    </row>
    <row r="13" spans="1:24" ht="28.5" customHeight="1" x14ac:dyDescent="0.2">
      <c r="A13" s="50" t="str">
        <f>'[1]Access-Fev'!A12</f>
        <v>55901</v>
      </c>
      <c r="B13" s="51" t="str">
        <f>'[1]Access-Fev'!B12</f>
        <v>FUNDO NACIONAL DE ASSISTENCIA SOCIAL</v>
      </c>
      <c r="C13" s="52" t="str">
        <f>CONCATENATE('[1]Access-Fev'!C12,".",'[1]Access-Fev'!D12)</f>
        <v>28.846</v>
      </c>
      <c r="D13" s="52" t="str">
        <f>CONCATENATE('[1]Access-Fev'!E12,".",'[1]Access-Fev'!G12)</f>
        <v>0901.0625</v>
      </c>
      <c r="E13" s="51" t="str">
        <f>'[1]Access-Fev'!F12</f>
        <v>OPERACOES ESPECIAIS: CUMPRIMENTO DE SENTENCAS JUDICIAIS</v>
      </c>
      <c r="F13" s="51" t="str">
        <f>'[1]Access-Fev'!H12</f>
        <v>SENTENCAS JUDICIAIS TRANSITADAS EM JULGADO DE PEQUENO VALOR</v>
      </c>
      <c r="G13" s="52" t="str">
        <f>'[1]Access-Fev'!I12</f>
        <v>2</v>
      </c>
      <c r="H13" s="52" t="str">
        <f>'[1]Access-Fev'!J12</f>
        <v>1002</v>
      </c>
      <c r="I13" s="51" t="str">
        <f>'[1]Access-Fev'!K12</f>
        <v>ATIVIDADES-FIM DA SEGURIDADE SOCIAL</v>
      </c>
      <c r="J13" s="52" t="str">
        <f>'[1]Access-Fev'!L12</f>
        <v>3</v>
      </c>
      <c r="K13" s="56"/>
      <c r="L13" s="56"/>
      <c r="M13" s="56"/>
      <c r="N13" s="54">
        <f t="shared" si="0"/>
        <v>0</v>
      </c>
      <c r="O13" s="56"/>
      <c r="P13" s="58">
        <f>IF('[1]Access-Fev'!N12=0,'[1]Access-Fev'!M12,0)</f>
        <v>15146569</v>
      </c>
      <c r="Q13" s="56">
        <f>IF('[1]Access-Fev'!N12&gt;0,'[1]Access-Fev'!N12,0)</f>
        <v>0</v>
      </c>
      <c r="R13" s="56">
        <f t="shared" si="1"/>
        <v>15146569</v>
      </c>
      <c r="S13" s="56">
        <f>'[1]Access-Fev'!O12</f>
        <v>15098412.949999999</v>
      </c>
      <c r="T13" s="57">
        <f t="shared" si="2"/>
        <v>0.99682066281809423</v>
      </c>
      <c r="U13" s="56">
        <f>'[1]Access-Fev'!P12</f>
        <v>15098412.949999999</v>
      </c>
      <c r="V13" s="57">
        <f t="shared" si="3"/>
        <v>0.99682066281809423</v>
      </c>
      <c r="W13" s="56">
        <f>'[1]Access-Fev'!Q12</f>
        <v>15098412.949999999</v>
      </c>
      <c r="X13" s="57">
        <f t="shared" si="4"/>
        <v>0.99682066281809423</v>
      </c>
    </row>
    <row r="14" spans="1:24" ht="28.5" customHeight="1" x14ac:dyDescent="0.2">
      <c r="A14" s="50" t="str">
        <f>'[1]Access-Fev'!A13</f>
        <v>71103</v>
      </c>
      <c r="B14" s="51" t="str">
        <f>'[1]Access-Fev'!B13</f>
        <v>ENCARGOS FINANC.DA UNIAO-SENTENCAS JUDICIAIS</v>
      </c>
      <c r="C14" s="52" t="str">
        <f>CONCATENATE('[1]Access-Fev'!C13,".",'[1]Access-Fev'!D13)</f>
        <v>28.846</v>
      </c>
      <c r="D14" s="52" t="str">
        <f>CONCATENATE('[1]Access-Fev'!E13,".",'[1]Access-Fev'!G13)</f>
        <v>0901.00G5</v>
      </c>
      <c r="E14" s="51" t="str">
        <f>'[1]Access-Fev'!F13</f>
        <v>OPERACOES ESPECIAIS: CUMPRIMENTO DE SENTENCAS JUDICIAIS</v>
      </c>
      <c r="F14" s="51" t="str">
        <f>'[1]Access-Fev'!H13</f>
        <v>CONTRIBUICAO DA UNIAO, DE SUAS AUTARQUIAS E FUNDACOES PARA O</v>
      </c>
      <c r="G14" s="52" t="str">
        <f>'[1]Access-Fev'!I13</f>
        <v>1</v>
      </c>
      <c r="H14" s="52" t="str">
        <f>'[1]Access-Fev'!J13</f>
        <v>1000</v>
      </c>
      <c r="I14" s="51" t="str">
        <f>'[1]Access-Fev'!K13</f>
        <v>RECURSOS LIVRES DA UNIAO</v>
      </c>
      <c r="J14" s="52" t="str">
        <f>'[1]Access-Fev'!L13</f>
        <v>1</v>
      </c>
      <c r="K14" s="56"/>
      <c r="L14" s="56"/>
      <c r="M14" s="56"/>
      <c r="N14" s="54">
        <f t="shared" si="0"/>
        <v>0</v>
      </c>
      <c r="O14" s="56"/>
      <c r="P14" s="58">
        <f>IF('[1]Access-Fev'!N13=0,'[1]Access-Fev'!M13,0)</f>
        <v>26713807</v>
      </c>
      <c r="Q14" s="56">
        <f>IF('[1]Access-Fev'!N13&gt;0,'[1]Access-Fev'!N13,0)</f>
        <v>0</v>
      </c>
      <c r="R14" s="56">
        <f t="shared" si="1"/>
        <v>26713807</v>
      </c>
      <c r="S14" s="56">
        <f>'[1]Access-Fev'!O13</f>
        <v>26713804.32</v>
      </c>
      <c r="T14" s="57">
        <f t="shared" si="2"/>
        <v>0.99999989967734659</v>
      </c>
      <c r="U14" s="56">
        <f>'[1]Access-Fev'!P13</f>
        <v>26713804.32</v>
      </c>
      <c r="V14" s="57">
        <f t="shared" si="3"/>
        <v>0.99999989967734659</v>
      </c>
      <c r="W14" s="56">
        <f>'[1]Access-Fev'!Q13</f>
        <v>26713804.32</v>
      </c>
      <c r="X14" s="57">
        <f t="shared" si="4"/>
        <v>0.99999989967734659</v>
      </c>
    </row>
    <row r="15" spans="1:24" ht="28.5" customHeight="1" x14ac:dyDescent="0.2">
      <c r="A15" s="50" t="str">
        <f>'[1]Access-Fev'!A14</f>
        <v>71103</v>
      </c>
      <c r="B15" s="51" t="str">
        <f>'[1]Access-Fev'!B14</f>
        <v>ENCARGOS FINANC.DA UNIAO-SENTENCAS JUDICIAIS</v>
      </c>
      <c r="C15" s="52" t="str">
        <f>CONCATENATE('[1]Access-Fev'!C14,".",'[1]Access-Fev'!D14)</f>
        <v>28.846</v>
      </c>
      <c r="D15" s="52" t="str">
        <f>CONCATENATE('[1]Access-Fev'!E14,".",'[1]Access-Fev'!G14)</f>
        <v>0901.0625</v>
      </c>
      <c r="E15" s="51" t="str">
        <f>'[1]Access-Fev'!F14</f>
        <v>OPERACOES ESPECIAIS: CUMPRIMENTO DE SENTENCAS JUDICIAIS</v>
      </c>
      <c r="F15" s="51" t="str">
        <f>'[1]Access-Fev'!H14</f>
        <v>SENTENCAS JUDICIAIS TRANSITADAS EM JULGADO DE PEQUENO VALOR</v>
      </c>
      <c r="G15" s="52" t="str">
        <f>'[1]Access-Fev'!I14</f>
        <v>1</v>
      </c>
      <c r="H15" s="52" t="str">
        <f>'[1]Access-Fev'!J14</f>
        <v>1000</v>
      </c>
      <c r="I15" s="51" t="str">
        <f>'[1]Access-Fev'!K14</f>
        <v>RECURSOS LIVRES DA UNIAO</v>
      </c>
      <c r="J15" s="52" t="str">
        <f>'[1]Access-Fev'!L14</f>
        <v>3</v>
      </c>
      <c r="K15" s="56"/>
      <c r="L15" s="56"/>
      <c r="M15" s="56"/>
      <c r="N15" s="54">
        <f t="shared" si="0"/>
        <v>0</v>
      </c>
      <c r="O15" s="56"/>
      <c r="P15" s="58">
        <f>IF('[1]Access-Fev'!N14=0,'[1]Access-Fev'!M14,0)</f>
        <v>64674650</v>
      </c>
      <c r="Q15" s="56">
        <f>IF('[1]Access-Fev'!N14&gt;0,'[1]Access-Fev'!N14,0)</f>
        <v>0</v>
      </c>
      <c r="R15" s="56">
        <f t="shared" si="1"/>
        <v>64674650</v>
      </c>
      <c r="S15" s="56">
        <f>'[1]Access-Fev'!O14</f>
        <v>64640924.189999998</v>
      </c>
      <c r="T15" s="57">
        <f t="shared" si="2"/>
        <v>0.999478531232871</v>
      </c>
      <c r="U15" s="56">
        <f>'[1]Access-Fev'!P14</f>
        <v>64640924.189999998</v>
      </c>
      <c r="V15" s="57">
        <f t="shared" si="3"/>
        <v>0.999478531232871</v>
      </c>
      <c r="W15" s="56">
        <f>'[1]Access-Fev'!Q14</f>
        <v>64640924.189999998</v>
      </c>
      <c r="X15" s="57">
        <f t="shared" si="4"/>
        <v>0.999478531232871</v>
      </c>
    </row>
    <row r="16" spans="1:24" ht="28.5" customHeight="1" thickBot="1" x14ac:dyDescent="0.25">
      <c r="A16" s="50" t="str">
        <f>'[1]Access-Fev'!A15</f>
        <v>71103</v>
      </c>
      <c r="B16" s="51" t="str">
        <f>'[1]Access-Fev'!B15</f>
        <v>ENCARGOS FINANC.DA UNIAO-SENTENCAS JUDICIAIS</v>
      </c>
      <c r="C16" s="52" t="str">
        <f>CONCATENATE('[1]Access-Fev'!C15,".",'[1]Access-Fev'!D15)</f>
        <v>28.846</v>
      </c>
      <c r="D16" s="52" t="str">
        <f>CONCATENATE('[1]Access-Fev'!E15,".",'[1]Access-Fev'!G15)</f>
        <v>0901.0625</v>
      </c>
      <c r="E16" s="51" t="str">
        <f>'[1]Access-Fev'!F15</f>
        <v>OPERACOES ESPECIAIS: CUMPRIMENTO DE SENTENCAS JUDICIAIS</v>
      </c>
      <c r="F16" s="51" t="str">
        <f>'[1]Access-Fev'!H15</f>
        <v>SENTENCAS JUDICIAIS TRANSITADAS EM JULGADO DE PEQUENO VALOR</v>
      </c>
      <c r="G16" s="52" t="str">
        <f>'[1]Access-Fev'!I15</f>
        <v>1</v>
      </c>
      <c r="H16" s="52" t="str">
        <f>'[1]Access-Fev'!J15</f>
        <v>1000</v>
      </c>
      <c r="I16" s="51" t="str">
        <f>'[1]Access-Fev'!K15</f>
        <v>RECURSOS LIVRES DA UNIAO</v>
      </c>
      <c r="J16" s="52" t="str">
        <f>'[1]Access-Fev'!L15</f>
        <v>1</v>
      </c>
      <c r="K16" s="56"/>
      <c r="L16" s="56"/>
      <c r="M16" s="56"/>
      <c r="N16" s="54">
        <f t="shared" si="0"/>
        <v>0</v>
      </c>
      <c r="O16" s="56"/>
      <c r="P16" s="58">
        <f>IF('[1]Access-Fev'!N15=0,'[1]Access-Fev'!M15,0)</f>
        <v>4948360</v>
      </c>
      <c r="Q16" s="56">
        <f>IF('[1]Access-Fev'!N15&gt;0,'[1]Access-Fev'!N15,0)</f>
        <v>0</v>
      </c>
      <c r="R16" s="56">
        <f t="shared" si="1"/>
        <v>4948360</v>
      </c>
      <c r="S16" s="56">
        <f>'[1]Access-Fev'!O15</f>
        <v>4869810.0999999996</v>
      </c>
      <c r="T16" s="57">
        <f t="shared" si="2"/>
        <v>0.98412607409323483</v>
      </c>
      <c r="U16" s="56">
        <f>'[1]Access-Fev'!P15</f>
        <v>4869810.0999999996</v>
      </c>
      <c r="V16" s="57">
        <f t="shared" si="3"/>
        <v>0.98412607409323483</v>
      </c>
      <c r="W16" s="56">
        <f>'[1]Access-Fev'!Q15</f>
        <v>4869810.0999999996</v>
      </c>
      <c r="X16" s="57">
        <f t="shared" si="4"/>
        <v>0.98412607409323483</v>
      </c>
    </row>
    <row r="17" spans="1:24" ht="28.5" customHeight="1" thickBot="1" x14ac:dyDescent="0.25">
      <c r="A17" s="17" t="s">
        <v>48</v>
      </c>
      <c r="B17" s="59"/>
      <c r="C17" s="59"/>
      <c r="D17" s="59"/>
      <c r="E17" s="59"/>
      <c r="F17" s="59"/>
      <c r="G17" s="59"/>
      <c r="H17" s="59"/>
      <c r="I17" s="59"/>
      <c r="J17" s="18"/>
      <c r="K17" s="60">
        <f>SUM(K10:K16)</f>
        <v>0</v>
      </c>
      <c r="L17" s="60">
        <f>SUM(L10:L16)</f>
        <v>0</v>
      </c>
      <c r="M17" s="60">
        <f>SUM(M10:M16)</f>
        <v>0</v>
      </c>
      <c r="N17" s="60">
        <f>SUM(N10:N16)</f>
        <v>0</v>
      </c>
      <c r="O17" s="60">
        <f>SUM(O10:O16)</f>
        <v>0</v>
      </c>
      <c r="P17" s="61">
        <f>SUM(P10:P16)</f>
        <v>274802569</v>
      </c>
      <c r="Q17" s="61">
        <f>SUM(Q10:Q16)</f>
        <v>0</v>
      </c>
      <c r="R17" s="61">
        <f>SUM(R10:R16)</f>
        <v>274802569</v>
      </c>
      <c r="S17" s="61">
        <f>SUM(S10:S16)</f>
        <v>274557765.35000002</v>
      </c>
      <c r="T17" s="62">
        <f>IF(R17&gt;0,S17/R17,0)</f>
        <v>0.99910916535136185</v>
      </c>
      <c r="U17" s="61">
        <f>SUM(U10:U16)</f>
        <v>274557765.35000002</v>
      </c>
      <c r="V17" s="62">
        <f>IF(R17&gt;0,U17/R17,0)</f>
        <v>0.99910916535136185</v>
      </c>
      <c r="W17" s="61">
        <f>SUM(W10:W16)</f>
        <v>274557765.35000002</v>
      </c>
      <c r="X17" s="62">
        <f>IF(R17&gt;0,W17/R17,0)</f>
        <v>0.99910916535136185</v>
      </c>
    </row>
    <row r="18" spans="1:24" s="5" customFormat="1" ht="28.5" customHeight="1" x14ac:dyDescent="0.2">
      <c r="A18" s="63" t="s">
        <v>49</v>
      </c>
      <c r="B18" s="2"/>
      <c r="C18" s="2"/>
      <c r="D18" s="2"/>
      <c r="E18" s="2"/>
      <c r="F18" s="2"/>
      <c r="G18" s="2"/>
      <c r="H18" s="3"/>
      <c r="I18" s="3"/>
      <c r="J18" s="3"/>
      <c r="K18" s="2"/>
      <c r="L18" s="2"/>
      <c r="M18" s="2"/>
      <c r="N18" s="2"/>
      <c r="O18" s="2"/>
      <c r="P18" s="64"/>
      <c r="Q18" s="2"/>
      <c r="R18" s="2"/>
      <c r="S18" s="2"/>
      <c r="T18" s="2"/>
      <c r="U18" s="4"/>
      <c r="V18" s="2"/>
      <c r="W18" s="4"/>
      <c r="X18" s="2"/>
    </row>
    <row r="19" spans="1:24" s="5" customFormat="1" ht="28.5" customHeight="1" x14ac:dyDescent="0.2">
      <c r="A19" s="63" t="s">
        <v>50</v>
      </c>
      <c r="B19" s="65"/>
      <c r="C19" s="2"/>
      <c r="D19" s="2"/>
      <c r="E19" s="2"/>
      <c r="F19" s="2"/>
      <c r="G19" s="2"/>
      <c r="H19" s="3"/>
      <c r="I19" s="3"/>
      <c r="J19" s="3"/>
      <c r="K19" s="2"/>
      <c r="L19" s="2"/>
      <c r="M19" s="2"/>
      <c r="N19" s="2"/>
      <c r="O19" s="2"/>
      <c r="P19" s="66"/>
      <c r="Q19" s="2"/>
      <c r="R19" s="2"/>
      <c r="S19" s="2"/>
      <c r="T19" s="2"/>
      <c r="U19" s="4"/>
      <c r="V19" s="2"/>
      <c r="W19" s="4"/>
      <c r="X19" s="2"/>
    </row>
  </sheetData>
  <mergeCells count="17">
    <mergeCell ref="A17:J1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2023-03-17T16:54:06Z</dcterms:created>
  <dcterms:modified xsi:type="dcterms:W3CDTF">2023-03-17T16:54:32Z</dcterms:modified>
</cp:coreProperties>
</file>