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5 - Maio\Publicacao internet TRF\Anexo II\090047\"/>
    </mc:Choice>
  </mc:AlternateContent>
  <bookViews>
    <workbookView xWindow="0" yWindow="0" windowWidth="28800" windowHeight="13590"/>
  </bookViews>
  <sheets>
    <sheet name="Mai" sheetId="1" r:id="rId1"/>
  </sheets>
  <externalReferences>
    <externalReference r:id="rId2"/>
  </externalReferences>
  <definedNames>
    <definedName name="_xlnm.Print_Area" localSheetId="0">Mai!$A$1:$X$25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1" l="1"/>
  <c r="M23" i="1"/>
  <c r="L23" i="1"/>
  <c r="K23" i="1"/>
  <c r="W22" i="1"/>
  <c r="U22" i="1"/>
  <c r="S22" i="1"/>
  <c r="Q22" i="1"/>
  <c r="P22" i="1"/>
  <c r="R22" i="1" s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R20" i="1"/>
  <c r="X20" i="1" s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R17" i="1"/>
  <c r="X17" i="1" s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X14" i="1" s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R11" i="1"/>
  <c r="X11" i="1" s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23" i="1" s="1"/>
  <c r="U10" i="1"/>
  <c r="U23" i="1" s="1"/>
  <c r="S10" i="1"/>
  <c r="S23" i="1" s="1"/>
  <c r="Q10" i="1"/>
  <c r="Q23" i="1" s="1"/>
  <c r="P10" i="1"/>
  <c r="P23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T18" i="1" l="1"/>
  <c r="V18" i="1"/>
  <c r="X18" i="1"/>
  <c r="V21" i="1"/>
  <c r="T21" i="1"/>
  <c r="X21" i="1"/>
  <c r="X13" i="1"/>
  <c r="V13" i="1"/>
  <c r="T13" i="1"/>
  <c r="X19" i="1"/>
  <c r="V19" i="1"/>
  <c r="T19" i="1"/>
  <c r="T12" i="1"/>
  <c r="V12" i="1"/>
  <c r="X12" i="1"/>
  <c r="T15" i="1"/>
  <c r="V15" i="1"/>
  <c r="X15" i="1"/>
  <c r="X22" i="1"/>
  <c r="V22" i="1"/>
  <c r="T22" i="1"/>
  <c r="X10" i="1"/>
  <c r="V10" i="1"/>
  <c r="T10" i="1"/>
  <c r="R23" i="1"/>
  <c r="X16" i="1"/>
  <c r="V16" i="1"/>
  <c r="T16" i="1"/>
  <c r="T17" i="1"/>
  <c r="T20" i="1"/>
  <c r="N23" i="1"/>
  <c r="V11" i="1"/>
  <c r="V14" i="1"/>
  <c r="V17" i="1"/>
  <c r="V20" i="1"/>
  <c r="T11" i="1"/>
  <c r="T14" i="1"/>
  <c r="V23" i="1" l="1"/>
  <c r="T23" i="1"/>
  <c r="X2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<sst xmlns="http://schemas.openxmlformats.org/spreadsheetml/2006/main" count="55" uniqueCount="51">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</sst>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_-* #,##0_-;\-* #,##0_-;_-* &quot;-&quot;??_-;_-@_-"/>
    <numFmt numFmtId="168" formatCode="#,##0.00_ ;[Red]\-#,##0.00\ 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164" fontId="4" fillId="0" borderId="12" xfId="4" applyNumberFormat="1" applyFont="1" applyFill="1" applyBorder="1" applyAlignment="1">
      <alignment horizontal="center" vertical="center" wrapText="1"/>
    </xf>
    <xf numFmtId="164" fontId="4" fillId="0" borderId="14" xfId="4" applyNumberFormat="1" applyFont="1" applyFill="1" applyBorder="1" applyAlignment="1">
      <alignment horizontal="center" vertical="center" wrapText="1"/>
    </xf>
    <xf numFmtId="166" fontId="4" fillId="0" borderId="14" xfId="5" applyNumberFormat="1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164" fontId="4" fillId="0" borderId="18" xfId="4" applyNumberFormat="1" applyFont="1" applyFill="1" applyBorder="1" applyAlignment="1">
      <alignment horizontal="center" vertical="center" wrapText="1"/>
    </xf>
    <xf numFmtId="166" fontId="4" fillId="0" borderId="17" xfId="5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left" vertical="center" wrapText="1"/>
    </xf>
    <xf numFmtId="0" fontId="2" fillId="0" borderId="20" xfId="3" applyNumberFormat="1" applyFont="1" applyFill="1" applyBorder="1" applyAlignment="1">
      <alignment horizontal="left" vertical="center" wrapText="1"/>
    </xf>
    <xf numFmtId="43" fontId="4" fillId="0" borderId="21" xfId="5" applyNumberFormat="1" applyFont="1" applyBorder="1" applyAlignment="1">
      <alignment horizontal="right" vertical="center"/>
    </xf>
    <xf numFmtId="43" fontId="4" fillId="0" borderId="22" xfId="5" applyNumberFormat="1" applyFont="1" applyBorder="1" applyAlignment="1">
      <alignment horizontal="right" vertical="center"/>
    </xf>
    <xf numFmtId="167" fontId="2" fillId="0" borderId="21" xfId="5" applyNumberFormat="1" applyFont="1" applyBorder="1" applyAlignment="1">
      <alignment horizontal="right" vertical="center"/>
    </xf>
    <xf numFmtId="164" fontId="2" fillId="0" borderId="21" xfId="2" applyNumberFormat="1" applyFont="1" applyBorder="1" applyAlignment="1">
      <alignment horizontal="right" vertical="center"/>
    </xf>
    <xf numFmtId="164" fontId="2" fillId="0" borderId="23" xfId="4" applyNumberFormat="1" applyFont="1" applyBorder="1" applyAlignment="1">
      <alignment horizontal="right" vertical="center"/>
    </xf>
    <xf numFmtId="0" fontId="2" fillId="0" borderId="0" xfId="0" applyNumberFormat="1" applyFont="1"/>
    <xf numFmtId="164" fontId="2" fillId="0" borderId="21" xfId="4" applyNumberFormat="1" applyFont="1" applyBorder="1" applyAlignment="1">
      <alignment horizontal="right" vertical="center"/>
    </xf>
    <xf numFmtId="43" fontId="2" fillId="0" borderId="21" xfId="5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0" fontId="4" fillId="0" borderId="25" xfId="3" applyFont="1" applyFill="1" applyBorder="1" applyAlignment="1">
      <alignment horizontal="center" vertical="center" wrapText="1"/>
    </xf>
    <xf numFmtId="166" fontId="4" fillId="0" borderId="26" xfId="5" applyNumberFormat="1" applyFont="1" applyFill="1" applyBorder="1" applyAlignment="1">
      <alignment horizontal="center" vertical="center" wrapText="1"/>
    </xf>
    <xf numFmtId="166" fontId="2" fillId="0" borderId="26" xfId="5" applyNumberFormat="1" applyFont="1" applyFill="1" applyBorder="1" applyAlignment="1">
      <alignment horizontal="right" vertical="center" wrapText="1"/>
    </xf>
    <xf numFmtId="164" fontId="2" fillId="0" borderId="26" xfId="2" applyNumberFormat="1" applyFont="1" applyBorder="1" applyAlignment="1">
      <alignment horizontal="right" vertical="center"/>
    </xf>
    <xf numFmtId="164" fontId="2" fillId="0" borderId="26" xfId="4" applyNumberFormat="1" applyFont="1" applyBorder="1" applyAlignment="1">
      <alignment horizontal="right" vertical="center"/>
    </xf>
    <xf numFmtId="43" fontId="2" fillId="0" borderId="0" xfId="1" applyFont="1" applyBorder="1"/>
    <xf numFmtId="0" fontId="3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4" fontId="5" fillId="2" borderId="0" xfId="6" applyNumberFormat="1" applyFont="1" applyFill="1" applyAlignment="1">
      <alignment horizontal="center"/>
    </xf>
    <xf numFmtId="4" fontId="5" fillId="2" borderId="0" xfId="6" applyNumberFormat="1" applyFont="1" applyFill="1" applyAlignment="1">
      <alignment horizontal="right"/>
    </xf>
    <xf numFmtId="168" fontId="5" fillId="0" borderId="0" xfId="6" applyNumberFormat="1" applyFont="1" applyFill="1"/>
    <xf numFmtId="168" fontId="5" fillId="0" borderId="0" xfId="7" applyNumberFormat="1" applyFont="1" applyFill="1"/>
    <xf numFmtId="0" fontId="5" fillId="0" borderId="0" xfId="6" applyFont="1"/>
    <xf numFmtId="0" fontId="5" fillId="0" borderId="0" xfId="0" applyFont="1"/>
    <xf numFmtId="4" fontId="5" fillId="2" borderId="0" xfId="6" quotePrefix="1" applyNumberFormat="1" applyFont="1" applyFill="1" applyAlignment="1">
      <alignment horizontal="center"/>
    </xf>
    <xf numFmtId="168" fontId="5" fillId="2" borderId="0" xfId="6" applyNumberFormat="1" applyFont="1" applyFill="1"/>
    <xf numFmtId="168" fontId="5" fillId="0" borderId="0" xfId="1" applyNumberFormat="1" applyFont="1"/>
    <xf numFmtId="168" fontId="5" fillId="0" borderId="0" xfId="6" applyNumberFormat="1" applyFont="1" applyFill="1" applyAlignment="1">
      <alignment shrinkToFit="1"/>
    </xf>
    <xf numFmtId="168" fontId="5" fillId="0" borderId="0" xfId="0" applyNumberFormat="1" applyFont="1" applyFill="1"/>
    <xf numFmtId="40" fontId="5" fillId="0" borderId="0" xfId="0" applyNumberFormat="1" applyFont="1" applyAlignment="1">
      <alignment horizontal="right"/>
    </xf>
    <xf numFmtId="168" fontId="5" fillId="0" borderId="0" xfId="0" applyNumberFormat="1" applyFont="1"/>
    <xf numFmtId="40" fontId="5" fillId="0" borderId="0" xfId="0" applyNumberFormat="1" applyFont="1"/>
    <xf numFmtId="0" fontId="5" fillId="0" borderId="0" xfId="0" applyFont="1" applyAlignment="1">
      <alignment horizontal="center"/>
    </xf>
    <xf numFmtId="168" fontId="5" fillId="3" borderId="0" xfId="0" applyNumberFormat="1" applyFont="1" applyFill="1"/>
    <xf numFmtId="0" fontId="5" fillId="3" borderId="0" xfId="0" applyFont="1" applyFill="1" applyAlignment="1">
      <alignment vertical="center"/>
    </xf>
  </cellXfs>
  <cellStyles count="8">
    <cellStyle name="Normal" xfId="0" builtinId="0"/>
    <cellStyle name="Normal 10" xfId="6"/>
    <cellStyle name="Normal 2 8" xfId="3"/>
    <cellStyle name="Porcentagem 11" xfId="2"/>
    <cellStyle name="Porcentagem 12" xfId="7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ok%20Anexo%20II%20-%20Transparencia%20Mensal%202023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">
          <cell r="A9" t="str">
            <v>33904</v>
          </cell>
          <cell r="B9" t="str">
            <v>FUNDO DO REGIME GERAL DA PREVIDENCIA SOCIAL</v>
          </cell>
          <cell r="C9" t="str">
            <v>28</v>
          </cell>
          <cell r="D9" t="str">
            <v>846</v>
          </cell>
          <cell r="E9" t="str">
            <v>0901</v>
          </cell>
          <cell r="F9" t="str">
            <v>OPERACOES ESPECIAIS: CUMPRIMENTO DE SENTENCAS JUDICIAIS</v>
          </cell>
          <cell r="G9" t="str">
            <v>0005</v>
          </cell>
          <cell r="H9" t="str">
            <v>SENTENCAS JUDICIAIS TRANSITADAS EM JULGADO (PRECATORIOS)</v>
          </cell>
          <cell r="I9" t="str">
            <v>2</v>
          </cell>
          <cell r="J9" t="str">
            <v>1002</v>
          </cell>
          <cell r="K9" t="str">
            <v>ATIVIDADES-FIM DA SEGURIDADE SOCIAL</v>
          </cell>
          <cell r="L9" t="str">
            <v>3</v>
          </cell>
          <cell r="M9">
            <v>3904177808</v>
          </cell>
          <cell r="N9">
            <v>3904177808</v>
          </cell>
          <cell r="O9">
            <v>3897501587.6300001</v>
          </cell>
          <cell r="P9">
            <v>3897501587.6300001</v>
          </cell>
          <cell r="Q9">
            <v>3897501587.6300001</v>
          </cell>
        </row>
        <row r="10">
          <cell r="A10" t="str">
            <v>33904</v>
          </cell>
          <cell r="B10" t="str">
            <v>FUNDO DO REGIME GERAL DA PREVIDENCIA SOCIAL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0625</v>
          </cell>
          <cell r="H10" t="str">
            <v>SENTENCAS JUDICIAIS TRANSITADAS EM JULGADO DE PEQUENO VALOR</v>
          </cell>
          <cell r="I10" t="str">
            <v>2</v>
          </cell>
          <cell r="J10" t="str">
            <v>1002</v>
          </cell>
          <cell r="K10" t="str">
            <v>ATIVIDADES-FIM DA SEGURIDADE SOCIAL</v>
          </cell>
          <cell r="L10" t="str">
            <v>3</v>
          </cell>
          <cell r="M10">
            <v>884011516</v>
          </cell>
          <cell r="N10">
            <v>0</v>
          </cell>
          <cell r="O10">
            <v>883405733.71000004</v>
          </cell>
          <cell r="P10">
            <v>883405733.71000004</v>
          </cell>
          <cell r="Q10">
            <v>883405733.71000004</v>
          </cell>
        </row>
        <row r="11">
          <cell r="A11" t="str">
            <v>40901</v>
          </cell>
          <cell r="B11" t="str">
            <v>FUNDO DE AMPARO AO TRABALHADOR - FAT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0625</v>
          </cell>
          <cell r="H11" t="str">
            <v>SENTENCAS JUDICIAIS TRANSITADAS EM JULGADO DE PEQUENO VALOR</v>
          </cell>
          <cell r="I11" t="str">
            <v>2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119562</v>
          </cell>
          <cell r="N11">
            <v>0</v>
          </cell>
          <cell r="O11">
            <v>119559.11</v>
          </cell>
          <cell r="P11">
            <v>119559.11</v>
          </cell>
          <cell r="Q11">
            <v>119559.11</v>
          </cell>
        </row>
        <row r="12">
          <cell r="A12" t="str">
            <v>40904</v>
          </cell>
          <cell r="B12" t="str">
            <v>FUNDO DO REGIME GERAL DA PREVID.SOCIAL- FRGPS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0625</v>
          </cell>
          <cell r="H12" t="str">
            <v>SENTENCAS JUDICIAIS TRANSITADAS EM JULGADO DE PEQUENO VALOR</v>
          </cell>
          <cell r="I12" t="str">
            <v>2</v>
          </cell>
          <cell r="J12" t="str">
            <v>1002</v>
          </cell>
          <cell r="K12" t="str">
            <v>ATIVIDADES-FIM DA SEGURIDADE SOCIAL</v>
          </cell>
          <cell r="L12" t="str">
            <v>3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A13" t="str">
            <v>55901</v>
          </cell>
          <cell r="B13" t="str">
            <v>FUNDO NACIONAL DE ASSISTENCIA SOCIAL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2</v>
          </cell>
          <cell r="J13" t="str">
            <v>1002</v>
          </cell>
          <cell r="K13" t="str">
            <v>ATIVIDADES-FIM DA SEGURIDADE SOCIAL</v>
          </cell>
          <cell r="L13" t="str">
            <v>3</v>
          </cell>
          <cell r="M13">
            <v>55606046</v>
          </cell>
          <cell r="N13">
            <v>55606046</v>
          </cell>
          <cell r="O13">
            <v>55505070.859999999</v>
          </cell>
          <cell r="P13">
            <v>55505070.859999999</v>
          </cell>
          <cell r="Q13">
            <v>55505070.859999999</v>
          </cell>
        </row>
        <row r="14">
          <cell r="A14" t="str">
            <v>55901</v>
          </cell>
          <cell r="B14" t="str">
            <v>FUNDO NACIONAL DE ASSISTENCIA SOCIAL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0625</v>
          </cell>
          <cell r="H14" t="str">
            <v>SENTENCAS JUDICIAIS TRANSITADAS EM JULGADO DE PEQUENO VALOR</v>
          </cell>
          <cell r="I14" t="str">
            <v>2</v>
          </cell>
          <cell r="J14" t="str">
            <v>1002</v>
          </cell>
          <cell r="K14" t="str">
            <v>ATIVIDADES-FIM DA SEGURIDADE SOCIAL</v>
          </cell>
          <cell r="L14" t="str">
            <v>3</v>
          </cell>
          <cell r="M14">
            <v>105811880</v>
          </cell>
          <cell r="N14">
            <v>0</v>
          </cell>
          <cell r="O14">
            <v>105763724.16</v>
          </cell>
          <cell r="P14">
            <v>105763724.16</v>
          </cell>
          <cell r="Q14">
            <v>105763724.16</v>
          </cell>
        </row>
        <row r="15">
          <cell r="A15" t="str">
            <v>71103</v>
          </cell>
          <cell r="B15" t="str">
            <v>ENCARGOS FINANC.DA UNIAO-SENTENCAS JUDICIAIS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3</v>
          </cell>
          <cell r="M15">
            <v>168924824</v>
          </cell>
          <cell r="N15">
            <v>168924824</v>
          </cell>
          <cell r="O15">
            <v>165612687.78</v>
          </cell>
          <cell r="P15">
            <v>165612687.78</v>
          </cell>
          <cell r="Q15">
            <v>165612687.78</v>
          </cell>
        </row>
        <row r="16">
          <cell r="A16" t="str">
            <v>71103</v>
          </cell>
          <cell r="B16" t="str">
            <v>ENCARGOS FINANC.DA UNIAO-SENTENCAS JUDICIAIS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1</v>
          </cell>
          <cell r="M16">
            <v>314084754</v>
          </cell>
          <cell r="N16">
            <v>314084754</v>
          </cell>
          <cell r="O16">
            <v>308337135</v>
          </cell>
          <cell r="P16">
            <v>308337135</v>
          </cell>
          <cell r="Q16">
            <v>308337135</v>
          </cell>
        </row>
        <row r="17">
          <cell r="A17" t="str">
            <v>71103</v>
          </cell>
          <cell r="B17" t="str">
            <v>ENCARGOS FINANC.DA UNIAO-SENTENCAS JUDICIAIS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00G5</v>
          </cell>
          <cell r="H17" t="str">
            <v>CONTRIBUICAO DA UNIAO, DE SUAS AUTARQUIAS E FUNDACOES PARA O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1</v>
          </cell>
          <cell r="M17">
            <v>28527763</v>
          </cell>
          <cell r="N17">
            <v>0</v>
          </cell>
          <cell r="O17">
            <v>28527756.02</v>
          </cell>
          <cell r="P17">
            <v>28527756.02</v>
          </cell>
          <cell r="Q17">
            <v>28527756.02</v>
          </cell>
        </row>
        <row r="18">
          <cell r="A18" t="str">
            <v>71103</v>
          </cell>
          <cell r="B18" t="str">
            <v>ENCARGOS FINANC.DA UNIAO-SENTENCAS JUDICIAIS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0625</v>
          </cell>
          <cell r="H18" t="str">
            <v>SENTENCAS JUDICIAIS TRANSITADAS EM JULGADO DE PEQUENO VALOR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5</v>
          </cell>
          <cell r="M18">
            <v>516741</v>
          </cell>
          <cell r="N18">
            <v>0</v>
          </cell>
          <cell r="O18">
            <v>516739.9</v>
          </cell>
          <cell r="P18">
            <v>516739.9</v>
          </cell>
          <cell r="Q18">
            <v>516739.9</v>
          </cell>
        </row>
        <row r="19">
          <cell r="A19" t="str">
            <v>71103</v>
          </cell>
          <cell r="B19" t="str">
            <v>ENCARGOS FINANC.DA UNIAO-SENTENCAS JUDICIAIS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0625</v>
          </cell>
          <cell r="H19" t="str">
            <v>SENTENCAS JUDICIAIS TRANSITADAS EM JULGADO DE PEQUENO VALOR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390549174</v>
          </cell>
          <cell r="N19">
            <v>0</v>
          </cell>
          <cell r="O19">
            <v>390352095.68000001</v>
          </cell>
          <cell r="P19">
            <v>390352095.68000001</v>
          </cell>
          <cell r="Q19">
            <v>390352095.68000001</v>
          </cell>
        </row>
        <row r="20">
          <cell r="A20" t="str">
            <v>71103</v>
          </cell>
          <cell r="B20" t="str">
            <v>ENCARGOS FINANC.DA UNIAO-SENTENCAS JUDICIAIS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0625</v>
          </cell>
          <cell r="H20" t="str">
            <v>SENTENCAS JUDICIAIS TRANSITADAS EM JULGADO DE PEQUENO VALOR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1</v>
          </cell>
          <cell r="M20">
            <v>28865496</v>
          </cell>
          <cell r="N20">
            <v>0</v>
          </cell>
          <cell r="O20">
            <v>28865492.440000001</v>
          </cell>
          <cell r="P20">
            <v>28865492.440000001</v>
          </cell>
          <cell r="Q20">
            <v>28865492.440000001</v>
          </cell>
        </row>
        <row r="21">
          <cell r="A21" t="str">
            <v>71103</v>
          </cell>
          <cell r="B21" t="str">
            <v>ENCARGOS FINANC.DA UNIAO-SENTENCAS JUDICIAIS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0EC7</v>
          </cell>
          <cell r="H21" t="str">
            <v>SENTENCAS JUDICIAIS TRANSITADAS EM JULGADO (PRECATORIOS RELA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3</v>
          </cell>
          <cell r="M21">
            <v>1812745</v>
          </cell>
          <cell r="N21">
            <v>1812745</v>
          </cell>
          <cell r="O21">
            <v>1809836.76</v>
          </cell>
          <cell r="P21">
            <v>1809836.76</v>
          </cell>
          <cell r="Q21">
            <v>1809836.76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X34"/>
  <sheetViews>
    <sheetView showGridLines="0" tabSelected="1" view="pageBreakPreview" zoomScale="80" zoomScaleNormal="100" zoomScaleSheetLayoutView="80" workbookViewId="0">
      <selection activeCell="A8" sqref="A8:B8"/>
    </sheetView>
  </sheetViews>
  <sheetFormatPr defaultRowHeight="25.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9" width="17.28515625" style="5" customWidth="1"/>
    <col min="20" max="20" width="8.7109375" style="5" customWidth="1"/>
    <col min="21" max="21" width="17.28515625" style="5" customWidth="1"/>
    <col min="22" max="22" width="8.7109375" style="5" customWidth="1"/>
    <col min="23" max="23" width="17.28515625" style="5" customWidth="1"/>
    <col min="24" max="24" width="8.7109375" style="5" customWidth="1"/>
    <col min="25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5" t="s">
        <v>5</v>
      </c>
      <c r="B4" s="7">
        <v>45047</v>
      </c>
      <c r="C4" s="8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 x14ac:dyDescent="0.2">
      <c r="A8" s="16" t="s">
        <v>15</v>
      </c>
      <c r="B8" s="17"/>
      <c r="C8" s="18" t="s">
        <v>16</v>
      </c>
      <c r="D8" s="18" t="s">
        <v>17</v>
      </c>
      <c r="E8" s="16" t="s">
        <v>18</v>
      </c>
      <c r="F8" s="17"/>
      <c r="G8" s="18" t="s">
        <v>19</v>
      </c>
      <c r="H8" s="19" t="s">
        <v>20</v>
      </c>
      <c r="I8" s="20"/>
      <c r="J8" s="18" t="s">
        <v>21</v>
      </c>
      <c r="K8" s="21"/>
      <c r="L8" s="22" t="s">
        <v>22</v>
      </c>
      <c r="M8" s="22" t="s">
        <v>23</v>
      </c>
      <c r="N8" s="21"/>
      <c r="O8" s="21"/>
      <c r="P8" s="23" t="s">
        <v>24</v>
      </c>
      <c r="Q8" s="23" t="s">
        <v>25</v>
      </c>
      <c r="R8" s="21"/>
      <c r="S8" s="24" t="s">
        <v>26</v>
      </c>
      <c r="T8" s="25" t="s">
        <v>27</v>
      </c>
      <c r="U8" s="24" t="s">
        <v>28</v>
      </c>
      <c r="V8" s="26" t="s">
        <v>27</v>
      </c>
      <c r="W8" s="27" t="s">
        <v>29</v>
      </c>
      <c r="X8" s="26" t="s">
        <v>27</v>
      </c>
    </row>
    <row r="9" spans="1:24" ht="28.5" customHeight="1" thickBot="1" x14ac:dyDescent="0.25">
      <c r="A9" s="28" t="s">
        <v>30</v>
      </c>
      <c r="B9" s="28" t="s">
        <v>31</v>
      </c>
      <c r="C9" s="29"/>
      <c r="D9" s="29"/>
      <c r="E9" s="30" t="s">
        <v>32</v>
      </c>
      <c r="F9" s="30" t="s">
        <v>33</v>
      </c>
      <c r="G9" s="29"/>
      <c r="H9" s="30" t="s">
        <v>30</v>
      </c>
      <c r="I9" s="30" t="s">
        <v>31</v>
      </c>
      <c r="J9" s="29"/>
      <c r="K9" s="28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 t="s">
        <v>40</v>
      </c>
      <c r="R9" s="28" t="s">
        <v>41</v>
      </c>
      <c r="S9" s="31" t="s">
        <v>42</v>
      </c>
      <c r="T9" s="32" t="s">
        <v>43</v>
      </c>
      <c r="U9" s="31" t="s">
        <v>44</v>
      </c>
      <c r="V9" s="32" t="s">
        <v>45</v>
      </c>
      <c r="W9" s="33" t="s">
        <v>46</v>
      </c>
      <c r="X9" s="32" t="s">
        <v>47</v>
      </c>
    </row>
    <row r="10" spans="1:24" s="42" customFormat="1" ht="28.5" customHeight="1" x14ac:dyDescent="0.2">
      <c r="A10" s="34" t="str">
        <f>'[1]Access-Mai'!A9</f>
        <v>33904</v>
      </c>
      <c r="B10" s="34" t="str">
        <f>'[1]Access-Mai'!B9</f>
        <v>FUNDO DO REGIME GERAL DA PREVIDENCIA SOCIAL</v>
      </c>
      <c r="C10" s="34" t="str">
        <f>CONCATENATE('[1]Access-Mai'!C9,".",'[1]Access-Mai'!D9)</f>
        <v>28.846</v>
      </c>
      <c r="D10" s="34" t="str">
        <f>CONCATENATE('[1]Access-Mai'!E9,".",'[1]Access-Mai'!G9)</f>
        <v>0901.0005</v>
      </c>
      <c r="E10" s="35" t="str">
        <f>'[1]Access-Mai'!F9</f>
        <v>OPERACOES ESPECIAIS: CUMPRIMENTO DE SENTENCAS JUDICIAIS</v>
      </c>
      <c r="F10" s="36" t="str">
        <f>'[1]Access-Mai'!H9</f>
        <v>SENTENCAS JUDICIAIS TRANSITADAS EM JULGADO (PRECATORIOS)</v>
      </c>
      <c r="G10" s="34" t="str">
        <f>'[1]Access-Mai'!I9</f>
        <v>2</v>
      </c>
      <c r="H10" s="34" t="str">
        <f>'[1]Access-Mai'!J9</f>
        <v>1002</v>
      </c>
      <c r="I10" s="35" t="str">
        <f>'[1]Access-Mai'!K9</f>
        <v>ATIVIDADES-FIM DA SEGURIDADE SOCIAL</v>
      </c>
      <c r="J10" s="34" t="str">
        <f>'[1]Access-Mai'!L9</f>
        <v>3</v>
      </c>
      <c r="K10" s="37"/>
      <c r="L10" s="37"/>
      <c r="M10" s="37"/>
      <c r="N10" s="38">
        <f t="shared" ref="N10:N22" si="0">K10+L10-M10</f>
        <v>0</v>
      </c>
      <c r="O10" s="37"/>
      <c r="P10" s="39">
        <f>IF('[1]Access-Mai'!N9=0,'[1]Access-Mai'!M9,0)</f>
        <v>0</v>
      </c>
      <c r="Q10" s="39">
        <f>IF('[1]Access-Mai'!N9&gt;0,'[1]Access-Mai'!N9,0)</f>
        <v>3904177808</v>
      </c>
      <c r="R10" s="39">
        <f t="shared" ref="R10:R22" si="1">N10-O10+P10+Q10</f>
        <v>3904177808</v>
      </c>
      <c r="S10" s="39">
        <f>'[1]Access-Mai'!O9</f>
        <v>3897501587.6300001</v>
      </c>
      <c r="T10" s="40">
        <f t="shared" ref="T10:T23" si="2">IF(R10&gt;0,S10/R10,0)</f>
        <v>0.99828998045214035</v>
      </c>
      <c r="U10" s="39">
        <f>'[1]Access-Mai'!P9</f>
        <v>3897501587.6300001</v>
      </c>
      <c r="V10" s="41">
        <f t="shared" ref="V10:V23" si="3">IF(R10&gt;0,U10/R10,0)</f>
        <v>0.99828998045214035</v>
      </c>
      <c r="W10" s="39">
        <f>'[1]Access-Mai'!Q9</f>
        <v>3897501587.6300001</v>
      </c>
      <c r="X10" s="40">
        <f t="shared" ref="X10:X23" si="4">IF(R10&gt;0,W10/R10,0)</f>
        <v>0.99828998045214035</v>
      </c>
    </row>
    <row r="11" spans="1:24" ht="28.5" customHeight="1" x14ac:dyDescent="0.2">
      <c r="A11" s="34" t="str">
        <f>'[1]Access-Mai'!A10</f>
        <v>33904</v>
      </c>
      <c r="B11" s="34" t="str">
        <f>'[1]Access-Mai'!B10</f>
        <v>FUNDO DO REGIME GERAL DA PREVIDENCIA SOCIAL</v>
      </c>
      <c r="C11" s="34" t="str">
        <f>CONCATENATE('[1]Access-Mai'!C10,".",'[1]Access-Mai'!D10)</f>
        <v>28.846</v>
      </c>
      <c r="D11" s="34" t="str">
        <f>CONCATENATE('[1]Access-Mai'!E10,".",'[1]Access-Mai'!G10)</f>
        <v>0901.0625</v>
      </c>
      <c r="E11" s="35" t="str">
        <f>'[1]Access-Mai'!F10</f>
        <v>OPERACOES ESPECIAIS: CUMPRIMENTO DE SENTENCAS JUDICIAIS</v>
      </c>
      <c r="F11" s="36" t="str">
        <f>'[1]Access-Mai'!H10</f>
        <v>SENTENCAS JUDICIAIS TRANSITADAS EM JULGADO DE PEQUENO VALOR</v>
      </c>
      <c r="G11" s="34" t="str">
        <f>'[1]Access-Mai'!I10</f>
        <v>2</v>
      </c>
      <c r="H11" s="34" t="str">
        <f>'[1]Access-Mai'!J10</f>
        <v>1002</v>
      </c>
      <c r="I11" s="35" t="str">
        <f>'[1]Access-Mai'!K10</f>
        <v>ATIVIDADES-FIM DA SEGURIDADE SOCIAL</v>
      </c>
      <c r="J11" s="34" t="str">
        <f>'[1]Access-Mai'!L10</f>
        <v>3</v>
      </c>
      <c r="K11" s="37"/>
      <c r="L11" s="37"/>
      <c r="M11" s="37"/>
      <c r="N11" s="38">
        <f t="shared" si="0"/>
        <v>0</v>
      </c>
      <c r="O11" s="37"/>
      <c r="P11" s="39">
        <f>IF('[1]Access-Mai'!N10=0,'[1]Access-Mai'!M10,0)</f>
        <v>884011516</v>
      </c>
      <c r="Q11" s="39">
        <f>IF('[1]Access-Mai'!N10&gt;0,'[1]Access-Mai'!N10,0)</f>
        <v>0</v>
      </c>
      <c r="R11" s="39">
        <f t="shared" si="1"/>
        <v>884011516</v>
      </c>
      <c r="S11" s="39">
        <f>'[1]Access-Mai'!O10</f>
        <v>883405733.71000004</v>
      </c>
      <c r="T11" s="40">
        <f t="shared" si="2"/>
        <v>0.9993147348433411</v>
      </c>
      <c r="U11" s="39">
        <f>'[1]Access-Mai'!P10</f>
        <v>883405733.71000004</v>
      </c>
      <c r="V11" s="43">
        <f t="shared" si="3"/>
        <v>0.9993147348433411</v>
      </c>
      <c r="W11" s="39">
        <f>'[1]Access-Mai'!Q10</f>
        <v>883405733.71000004</v>
      </c>
      <c r="X11" s="40">
        <f t="shared" si="4"/>
        <v>0.9993147348433411</v>
      </c>
    </row>
    <row r="12" spans="1:24" ht="28.5" customHeight="1" x14ac:dyDescent="0.2">
      <c r="A12" s="34" t="str">
        <f>'[1]Access-Mai'!A11</f>
        <v>40901</v>
      </c>
      <c r="B12" s="34" t="str">
        <f>'[1]Access-Mai'!B11</f>
        <v>FUNDO DE AMPARO AO TRABALHADOR - FAT</v>
      </c>
      <c r="C12" s="34" t="str">
        <f>CONCATENATE('[1]Access-Mai'!C11,".",'[1]Access-Mai'!D11)</f>
        <v>28.846</v>
      </c>
      <c r="D12" s="34" t="str">
        <f>CONCATENATE('[1]Access-Mai'!E11,".",'[1]Access-Mai'!G11)</f>
        <v>0901.0625</v>
      </c>
      <c r="E12" s="35" t="str">
        <f>'[1]Access-Mai'!F11</f>
        <v>OPERACOES ESPECIAIS: CUMPRIMENTO DE SENTENCAS JUDICIAIS</v>
      </c>
      <c r="F12" s="36" t="str">
        <f>'[1]Access-Mai'!H11</f>
        <v>SENTENCAS JUDICIAIS TRANSITADAS EM JULGADO DE PEQUENO VALOR</v>
      </c>
      <c r="G12" s="34" t="str">
        <f>'[1]Access-Mai'!I11</f>
        <v>2</v>
      </c>
      <c r="H12" s="34" t="str">
        <f>'[1]Access-Mai'!J11</f>
        <v>1000</v>
      </c>
      <c r="I12" s="35" t="str">
        <f>'[1]Access-Mai'!K11</f>
        <v>RECURSOS LIVRES DA UNIAO</v>
      </c>
      <c r="J12" s="34" t="str">
        <f>'[1]Access-Mai'!L11</f>
        <v>3</v>
      </c>
      <c r="K12" s="37"/>
      <c r="L12" s="37"/>
      <c r="M12" s="37"/>
      <c r="N12" s="38">
        <f t="shared" si="0"/>
        <v>0</v>
      </c>
      <c r="O12" s="37"/>
      <c r="P12" s="39">
        <f>IF('[1]Access-Mai'!N11=0,'[1]Access-Mai'!M11,0)</f>
        <v>119562</v>
      </c>
      <c r="Q12" s="39">
        <f>IF('[1]Access-Mai'!N11&gt;0,'[1]Access-Mai'!N11,0)</f>
        <v>0</v>
      </c>
      <c r="R12" s="39">
        <f t="shared" si="1"/>
        <v>119562</v>
      </c>
      <c r="S12" s="39">
        <f>'[1]Access-Mai'!O11</f>
        <v>119559.11</v>
      </c>
      <c r="T12" s="40">
        <f t="shared" si="2"/>
        <v>0.99997582844047439</v>
      </c>
      <c r="U12" s="39">
        <f>'[1]Access-Mai'!P11</f>
        <v>119559.11</v>
      </c>
      <c r="V12" s="43">
        <f t="shared" si="3"/>
        <v>0.99997582844047439</v>
      </c>
      <c r="W12" s="39">
        <f>'[1]Access-Mai'!Q11</f>
        <v>119559.11</v>
      </c>
      <c r="X12" s="40">
        <f t="shared" si="4"/>
        <v>0.99997582844047439</v>
      </c>
    </row>
    <row r="13" spans="1:24" ht="28.5" customHeight="1" x14ac:dyDescent="0.2">
      <c r="A13" s="34" t="str">
        <f>'[1]Access-Mai'!A12</f>
        <v>40904</v>
      </c>
      <c r="B13" s="34" t="str">
        <f>'[1]Access-Mai'!B12</f>
        <v>FUNDO DO REGIME GERAL DA PREVID.SOCIAL- FRGPS</v>
      </c>
      <c r="C13" s="34" t="str">
        <f>CONCATENATE('[1]Access-Mai'!C12,".",'[1]Access-Mai'!D12)</f>
        <v>28.846</v>
      </c>
      <c r="D13" s="34" t="str">
        <f>CONCATENATE('[1]Access-Mai'!E12,".",'[1]Access-Mai'!G12)</f>
        <v>0901.0625</v>
      </c>
      <c r="E13" s="35" t="str">
        <f>'[1]Access-Mai'!F12</f>
        <v>OPERACOES ESPECIAIS: CUMPRIMENTO DE SENTENCAS JUDICIAIS</v>
      </c>
      <c r="F13" s="36" t="str">
        <f>'[1]Access-Mai'!H12</f>
        <v>SENTENCAS JUDICIAIS TRANSITADAS EM JULGADO DE PEQUENO VALOR</v>
      </c>
      <c r="G13" s="34" t="str">
        <f>'[1]Access-Mai'!I12</f>
        <v>2</v>
      </c>
      <c r="H13" s="34" t="str">
        <f>'[1]Access-Mai'!J12</f>
        <v>1002</v>
      </c>
      <c r="I13" s="35" t="str">
        <f>'[1]Access-Mai'!K12</f>
        <v>ATIVIDADES-FIM DA SEGURIDADE SOCIAL</v>
      </c>
      <c r="J13" s="34" t="str">
        <f>'[1]Access-Mai'!L12</f>
        <v>3</v>
      </c>
      <c r="K13" s="37"/>
      <c r="L13" s="37"/>
      <c r="M13" s="37"/>
      <c r="N13" s="38">
        <f t="shared" si="0"/>
        <v>0</v>
      </c>
      <c r="O13" s="37"/>
      <c r="P13" s="39">
        <f>IF('[1]Access-Mai'!N12=0,'[1]Access-Mai'!M12,0)</f>
        <v>0</v>
      </c>
      <c r="Q13" s="39">
        <f>IF('[1]Access-Mai'!N12&gt;0,'[1]Access-Mai'!N12,0)</f>
        <v>0</v>
      </c>
      <c r="R13" s="39">
        <f t="shared" si="1"/>
        <v>0</v>
      </c>
      <c r="S13" s="39">
        <f>'[1]Access-Mai'!O12</f>
        <v>0</v>
      </c>
      <c r="T13" s="40">
        <f t="shared" si="2"/>
        <v>0</v>
      </c>
      <c r="U13" s="39">
        <f>'[1]Access-Mai'!P12</f>
        <v>0</v>
      </c>
      <c r="V13" s="43">
        <f t="shared" si="3"/>
        <v>0</v>
      </c>
      <c r="W13" s="39">
        <f>'[1]Access-Mai'!Q12</f>
        <v>0</v>
      </c>
      <c r="X13" s="40">
        <f t="shared" si="4"/>
        <v>0</v>
      </c>
    </row>
    <row r="14" spans="1:24" ht="28.5" customHeight="1" x14ac:dyDescent="0.2">
      <c r="A14" s="34" t="str">
        <f>'[1]Access-Mai'!A13</f>
        <v>55901</v>
      </c>
      <c r="B14" s="34" t="str">
        <f>'[1]Access-Mai'!B13</f>
        <v>FUNDO NACIONAL DE ASSISTENCIA SOCIAL</v>
      </c>
      <c r="C14" s="34" t="str">
        <f>CONCATENATE('[1]Access-Mai'!C13,".",'[1]Access-Mai'!D13)</f>
        <v>28.846</v>
      </c>
      <c r="D14" s="34" t="str">
        <f>CONCATENATE('[1]Access-Mai'!E13,".",'[1]Access-Mai'!G13)</f>
        <v>0901.0005</v>
      </c>
      <c r="E14" s="35" t="str">
        <f>'[1]Access-Mai'!F13</f>
        <v>OPERACOES ESPECIAIS: CUMPRIMENTO DE SENTENCAS JUDICIAIS</v>
      </c>
      <c r="F14" s="36" t="str">
        <f>'[1]Access-Mai'!H13</f>
        <v>SENTENCAS JUDICIAIS TRANSITADAS EM JULGADO (PRECATORIOS)</v>
      </c>
      <c r="G14" s="34" t="str">
        <f>'[1]Access-Mai'!I13</f>
        <v>2</v>
      </c>
      <c r="H14" s="34" t="str">
        <f>'[1]Access-Mai'!J13</f>
        <v>1002</v>
      </c>
      <c r="I14" s="35" t="str">
        <f>'[1]Access-Mai'!K13</f>
        <v>ATIVIDADES-FIM DA SEGURIDADE SOCIAL</v>
      </c>
      <c r="J14" s="34" t="str">
        <f>'[1]Access-Mai'!L13</f>
        <v>3</v>
      </c>
      <c r="K14" s="37"/>
      <c r="L14" s="37"/>
      <c r="M14" s="37"/>
      <c r="N14" s="38">
        <f t="shared" si="0"/>
        <v>0</v>
      </c>
      <c r="O14" s="37"/>
      <c r="P14" s="39">
        <f>IF('[1]Access-Mai'!N13=0,'[1]Access-Mai'!M13,0)</f>
        <v>0</v>
      </c>
      <c r="Q14" s="39">
        <f>IF('[1]Access-Mai'!N13&gt;0,'[1]Access-Mai'!N13,0)</f>
        <v>55606046</v>
      </c>
      <c r="R14" s="39">
        <f t="shared" si="1"/>
        <v>55606046</v>
      </c>
      <c r="S14" s="39">
        <f>'[1]Access-Mai'!O13</f>
        <v>55505070.859999999</v>
      </c>
      <c r="T14" s="40">
        <f t="shared" si="2"/>
        <v>0.99818409782274398</v>
      </c>
      <c r="U14" s="39">
        <f>'[1]Access-Mai'!P13</f>
        <v>55505070.859999999</v>
      </c>
      <c r="V14" s="43">
        <f t="shared" si="3"/>
        <v>0.99818409782274398</v>
      </c>
      <c r="W14" s="39">
        <f>'[1]Access-Mai'!Q13</f>
        <v>55505070.859999999</v>
      </c>
      <c r="X14" s="40">
        <f t="shared" si="4"/>
        <v>0.99818409782274398</v>
      </c>
    </row>
    <row r="15" spans="1:24" ht="28.5" customHeight="1" x14ac:dyDescent="0.2">
      <c r="A15" s="34" t="str">
        <f>'[1]Access-Mai'!A14</f>
        <v>55901</v>
      </c>
      <c r="B15" s="34" t="str">
        <f>'[1]Access-Mai'!B14</f>
        <v>FUNDO NACIONAL DE ASSISTENCIA SOCIAL</v>
      </c>
      <c r="C15" s="34" t="str">
        <f>CONCATENATE('[1]Access-Mai'!C14,".",'[1]Access-Mai'!D14)</f>
        <v>28.846</v>
      </c>
      <c r="D15" s="34" t="str">
        <f>CONCATENATE('[1]Access-Mai'!E14,".",'[1]Access-Mai'!G14)</f>
        <v>0901.0625</v>
      </c>
      <c r="E15" s="35" t="str">
        <f>'[1]Access-Mai'!F14</f>
        <v>OPERACOES ESPECIAIS: CUMPRIMENTO DE SENTENCAS JUDICIAIS</v>
      </c>
      <c r="F15" s="36" t="str">
        <f>'[1]Access-Mai'!H14</f>
        <v>SENTENCAS JUDICIAIS TRANSITADAS EM JULGADO DE PEQUENO VALOR</v>
      </c>
      <c r="G15" s="34" t="str">
        <f>'[1]Access-Mai'!I14</f>
        <v>2</v>
      </c>
      <c r="H15" s="34" t="str">
        <f>'[1]Access-Mai'!J14</f>
        <v>1002</v>
      </c>
      <c r="I15" s="35" t="str">
        <f>'[1]Access-Mai'!K14</f>
        <v>ATIVIDADES-FIM DA SEGURIDADE SOCIAL</v>
      </c>
      <c r="J15" s="34" t="str">
        <f>'[1]Access-Mai'!L14</f>
        <v>3</v>
      </c>
      <c r="K15" s="37"/>
      <c r="L15" s="37"/>
      <c r="M15" s="37"/>
      <c r="N15" s="38">
        <f t="shared" si="0"/>
        <v>0</v>
      </c>
      <c r="O15" s="37"/>
      <c r="P15" s="39">
        <f>IF('[1]Access-Mai'!N14=0,'[1]Access-Mai'!M14,0)</f>
        <v>105811880</v>
      </c>
      <c r="Q15" s="39">
        <f>IF('[1]Access-Mai'!N14&gt;0,'[1]Access-Mai'!N14,0)</f>
        <v>0</v>
      </c>
      <c r="R15" s="39">
        <f t="shared" si="1"/>
        <v>105811880</v>
      </c>
      <c r="S15" s="39">
        <f>'[1]Access-Mai'!O14</f>
        <v>105763724.16</v>
      </c>
      <c r="T15" s="40">
        <f t="shared" si="2"/>
        <v>0.99954489193462959</v>
      </c>
      <c r="U15" s="39">
        <f>'[1]Access-Mai'!P14</f>
        <v>105763724.16</v>
      </c>
      <c r="V15" s="43">
        <f t="shared" si="3"/>
        <v>0.99954489193462959</v>
      </c>
      <c r="W15" s="39">
        <f>'[1]Access-Mai'!Q14</f>
        <v>105763724.16</v>
      </c>
      <c r="X15" s="40">
        <f t="shared" si="4"/>
        <v>0.99954489193462959</v>
      </c>
    </row>
    <row r="16" spans="1:24" ht="28.5" customHeight="1" x14ac:dyDescent="0.2">
      <c r="A16" s="34" t="str">
        <f>'[1]Access-Mai'!A15</f>
        <v>71103</v>
      </c>
      <c r="B16" s="34" t="str">
        <f>'[1]Access-Mai'!B15</f>
        <v>ENCARGOS FINANC.DA UNIAO-SENTENCAS JUDICIAIS</v>
      </c>
      <c r="C16" s="34" t="str">
        <f>CONCATENATE('[1]Access-Mai'!C15,".",'[1]Access-Mai'!D15)</f>
        <v>28.846</v>
      </c>
      <c r="D16" s="34" t="str">
        <f>CONCATENATE('[1]Access-Mai'!E15,".",'[1]Access-Mai'!G15)</f>
        <v>0901.0005</v>
      </c>
      <c r="E16" s="35" t="str">
        <f>'[1]Access-Mai'!F15</f>
        <v>OPERACOES ESPECIAIS: CUMPRIMENTO DE SENTENCAS JUDICIAIS</v>
      </c>
      <c r="F16" s="36" t="str">
        <f>'[1]Access-Mai'!H15</f>
        <v>SENTENCAS JUDICIAIS TRANSITADAS EM JULGADO (PRECATORIOS)</v>
      </c>
      <c r="G16" s="34" t="str">
        <f>'[1]Access-Mai'!I15</f>
        <v>1</v>
      </c>
      <c r="H16" s="34" t="str">
        <f>'[1]Access-Mai'!J15</f>
        <v>1000</v>
      </c>
      <c r="I16" s="35" t="str">
        <f>'[1]Access-Mai'!K15</f>
        <v>RECURSOS LIVRES DA UNIAO</v>
      </c>
      <c r="J16" s="34" t="str">
        <f>'[1]Access-Mai'!L15</f>
        <v>3</v>
      </c>
      <c r="K16" s="37"/>
      <c r="L16" s="37"/>
      <c r="M16" s="37"/>
      <c r="N16" s="38">
        <f t="shared" si="0"/>
        <v>0</v>
      </c>
      <c r="O16" s="37"/>
      <c r="P16" s="39">
        <f>IF('[1]Access-Mai'!N15=0,'[1]Access-Mai'!M15,0)</f>
        <v>0</v>
      </c>
      <c r="Q16" s="39">
        <f>IF('[1]Access-Mai'!N15&gt;0,'[1]Access-Mai'!N15,0)</f>
        <v>168924824</v>
      </c>
      <c r="R16" s="39">
        <f t="shared" si="1"/>
        <v>168924824</v>
      </c>
      <c r="S16" s="39">
        <f>'[1]Access-Mai'!O15</f>
        <v>165612687.78</v>
      </c>
      <c r="T16" s="40">
        <f t="shared" si="2"/>
        <v>0.98039283900630259</v>
      </c>
      <c r="U16" s="39">
        <f>'[1]Access-Mai'!P15</f>
        <v>165612687.78</v>
      </c>
      <c r="V16" s="43">
        <f t="shared" si="3"/>
        <v>0.98039283900630259</v>
      </c>
      <c r="W16" s="39">
        <f>'[1]Access-Mai'!Q15</f>
        <v>165612687.78</v>
      </c>
      <c r="X16" s="40">
        <f t="shared" si="4"/>
        <v>0.98039283900630259</v>
      </c>
    </row>
    <row r="17" spans="1:24" ht="28.5" customHeight="1" x14ac:dyDescent="0.2">
      <c r="A17" s="34" t="str">
        <f>'[1]Access-Mai'!A16</f>
        <v>71103</v>
      </c>
      <c r="B17" s="34" t="str">
        <f>'[1]Access-Mai'!B16</f>
        <v>ENCARGOS FINANC.DA UNIAO-SENTENCAS JUDICIAIS</v>
      </c>
      <c r="C17" s="34" t="str">
        <f>CONCATENATE('[1]Access-Mai'!C16,".",'[1]Access-Mai'!D16)</f>
        <v>28.846</v>
      </c>
      <c r="D17" s="34" t="str">
        <f>CONCATENATE('[1]Access-Mai'!E16,".",'[1]Access-Mai'!G16)</f>
        <v>0901.0005</v>
      </c>
      <c r="E17" s="35" t="str">
        <f>'[1]Access-Mai'!F16</f>
        <v>OPERACOES ESPECIAIS: CUMPRIMENTO DE SENTENCAS JUDICIAIS</v>
      </c>
      <c r="F17" s="36" t="str">
        <f>'[1]Access-Mai'!H16</f>
        <v>SENTENCAS JUDICIAIS TRANSITADAS EM JULGADO (PRECATORIOS)</v>
      </c>
      <c r="G17" s="34" t="str">
        <f>'[1]Access-Mai'!I16</f>
        <v>1</v>
      </c>
      <c r="H17" s="34" t="str">
        <f>'[1]Access-Mai'!J16</f>
        <v>1000</v>
      </c>
      <c r="I17" s="35" t="str">
        <f>'[1]Access-Mai'!K16</f>
        <v>RECURSOS LIVRES DA UNIAO</v>
      </c>
      <c r="J17" s="34" t="str">
        <f>'[1]Access-Mai'!L16</f>
        <v>1</v>
      </c>
      <c r="K17" s="37"/>
      <c r="L17" s="37"/>
      <c r="M17" s="37"/>
      <c r="N17" s="38">
        <f t="shared" si="0"/>
        <v>0</v>
      </c>
      <c r="O17" s="37"/>
      <c r="P17" s="39">
        <f>IF('[1]Access-Mai'!N16=0,'[1]Access-Mai'!M16,0)</f>
        <v>0</v>
      </c>
      <c r="Q17" s="39">
        <f>IF('[1]Access-Mai'!N16&gt;0,'[1]Access-Mai'!N16,0)</f>
        <v>314084754</v>
      </c>
      <c r="R17" s="39">
        <f t="shared" si="1"/>
        <v>314084754</v>
      </c>
      <c r="S17" s="39">
        <f>'[1]Access-Mai'!O16</f>
        <v>308337135</v>
      </c>
      <c r="T17" s="40">
        <f t="shared" si="2"/>
        <v>0.98170042026299686</v>
      </c>
      <c r="U17" s="39">
        <f>'[1]Access-Mai'!P16</f>
        <v>308337135</v>
      </c>
      <c r="V17" s="43">
        <f t="shared" si="3"/>
        <v>0.98170042026299686</v>
      </c>
      <c r="W17" s="39">
        <f>'[1]Access-Mai'!Q16</f>
        <v>308337135</v>
      </c>
      <c r="X17" s="40">
        <f t="shared" si="4"/>
        <v>0.98170042026299686</v>
      </c>
    </row>
    <row r="18" spans="1:24" ht="28.5" customHeight="1" x14ac:dyDescent="0.2">
      <c r="A18" s="34" t="str">
        <f>'[1]Access-Mai'!A17</f>
        <v>71103</v>
      </c>
      <c r="B18" s="34" t="str">
        <f>'[1]Access-Mai'!B17</f>
        <v>ENCARGOS FINANC.DA UNIAO-SENTENCAS JUDICIAIS</v>
      </c>
      <c r="C18" s="34" t="str">
        <f>CONCATENATE('[1]Access-Mai'!C17,".",'[1]Access-Mai'!D17)</f>
        <v>28.846</v>
      </c>
      <c r="D18" s="34" t="str">
        <f>CONCATENATE('[1]Access-Mai'!E17,".",'[1]Access-Mai'!G17)</f>
        <v>0901.00G5</v>
      </c>
      <c r="E18" s="35" t="str">
        <f>'[1]Access-Mai'!F17</f>
        <v>OPERACOES ESPECIAIS: CUMPRIMENTO DE SENTENCAS JUDICIAIS</v>
      </c>
      <c r="F18" s="36" t="str">
        <f>'[1]Access-Mai'!H17</f>
        <v>CONTRIBUICAO DA UNIAO, DE SUAS AUTARQUIAS E FUNDACOES PARA O</v>
      </c>
      <c r="G18" s="34" t="str">
        <f>'[1]Access-Mai'!I17</f>
        <v>1</v>
      </c>
      <c r="H18" s="34" t="str">
        <f>'[1]Access-Mai'!J17</f>
        <v>1000</v>
      </c>
      <c r="I18" s="35" t="str">
        <f>'[1]Access-Mai'!K17</f>
        <v>RECURSOS LIVRES DA UNIAO</v>
      </c>
      <c r="J18" s="34" t="str">
        <f>'[1]Access-Mai'!L17</f>
        <v>1</v>
      </c>
      <c r="K18" s="37"/>
      <c r="L18" s="37"/>
      <c r="M18" s="37"/>
      <c r="N18" s="38">
        <f t="shared" si="0"/>
        <v>0</v>
      </c>
      <c r="O18" s="37"/>
      <c r="P18" s="39">
        <f>IF('[1]Access-Mai'!N17=0,'[1]Access-Mai'!M17,0)</f>
        <v>28527763</v>
      </c>
      <c r="Q18" s="39">
        <f>IF('[1]Access-Mai'!N17&gt;0,'[1]Access-Mai'!N17,0)</f>
        <v>0</v>
      </c>
      <c r="R18" s="39">
        <f t="shared" si="1"/>
        <v>28527763</v>
      </c>
      <c r="S18" s="39">
        <f>'[1]Access-Mai'!O17</f>
        <v>28527756.02</v>
      </c>
      <c r="T18" s="40">
        <f t="shared" si="2"/>
        <v>0.999999755326066</v>
      </c>
      <c r="U18" s="39">
        <f>'[1]Access-Mai'!P17</f>
        <v>28527756.02</v>
      </c>
      <c r="V18" s="43">
        <f t="shared" si="3"/>
        <v>0.999999755326066</v>
      </c>
      <c r="W18" s="39">
        <f>'[1]Access-Mai'!Q17</f>
        <v>28527756.02</v>
      </c>
      <c r="X18" s="40">
        <f t="shared" si="4"/>
        <v>0.999999755326066</v>
      </c>
    </row>
    <row r="19" spans="1:24" ht="28.5" customHeight="1" x14ac:dyDescent="0.2">
      <c r="A19" s="34" t="str">
        <f>'[1]Access-Mai'!A18</f>
        <v>71103</v>
      </c>
      <c r="B19" s="34" t="str">
        <f>'[1]Access-Mai'!B18</f>
        <v>ENCARGOS FINANC.DA UNIAO-SENTENCAS JUDICIAIS</v>
      </c>
      <c r="C19" s="34" t="str">
        <f>CONCATENATE('[1]Access-Mai'!C18,".",'[1]Access-Mai'!D18)</f>
        <v>28.846</v>
      </c>
      <c r="D19" s="34" t="str">
        <f>CONCATENATE('[1]Access-Mai'!E18,".",'[1]Access-Mai'!G18)</f>
        <v>0901.0625</v>
      </c>
      <c r="E19" s="35" t="str">
        <f>'[1]Access-Mai'!F18</f>
        <v>OPERACOES ESPECIAIS: CUMPRIMENTO DE SENTENCAS JUDICIAIS</v>
      </c>
      <c r="F19" s="36" t="str">
        <f>'[1]Access-Mai'!H18</f>
        <v>SENTENCAS JUDICIAIS TRANSITADAS EM JULGADO DE PEQUENO VALOR</v>
      </c>
      <c r="G19" s="34" t="str">
        <f>'[1]Access-Mai'!I18</f>
        <v>1</v>
      </c>
      <c r="H19" s="34" t="str">
        <f>'[1]Access-Mai'!J18</f>
        <v>1000</v>
      </c>
      <c r="I19" s="35" t="str">
        <f>'[1]Access-Mai'!K18</f>
        <v>RECURSOS LIVRES DA UNIAO</v>
      </c>
      <c r="J19" s="34" t="str">
        <f>'[1]Access-Mai'!L18</f>
        <v>5</v>
      </c>
      <c r="K19" s="37"/>
      <c r="L19" s="37"/>
      <c r="M19" s="37"/>
      <c r="N19" s="38">
        <f t="shared" si="0"/>
        <v>0</v>
      </c>
      <c r="O19" s="37"/>
      <c r="P19" s="39">
        <f>IF('[1]Access-Mai'!N18=0,'[1]Access-Mai'!M18,0)</f>
        <v>516741</v>
      </c>
      <c r="Q19" s="39">
        <f>IF('[1]Access-Mai'!N18&gt;0,'[1]Access-Mai'!N18,0)</f>
        <v>0</v>
      </c>
      <c r="R19" s="39">
        <f t="shared" si="1"/>
        <v>516741</v>
      </c>
      <c r="S19" s="39">
        <f>'[1]Access-Mai'!O18</f>
        <v>516739.9</v>
      </c>
      <c r="T19" s="40">
        <f t="shared" si="2"/>
        <v>0.99999787127400386</v>
      </c>
      <c r="U19" s="39">
        <f>'[1]Access-Mai'!P18</f>
        <v>516739.9</v>
      </c>
      <c r="V19" s="43">
        <f t="shared" si="3"/>
        <v>0.99999787127400386</v>
      </c>
      <c r="W19" s="39">
        <f>'[1]Access-Mai'!Q18</f>
        <v>516739.9</v>
      </c>
      <c r="X19" s="40">
        <f t="shared" si="4"/>
        <v>0.99999787127400386</v>
      </c>
    </row>
    <row r="20" spans="1:24" ht="28.5" customHeight="1" x14ac:dyDescent="0.2">
      <c r="A20" s="34" t="str">
        <f>'[1]Access-Mai'!A19</f>
        <v>71103</v>
      </c>
      <c r="B20" s="34" t="str">
        <f>'[1]Access-Mai'!B19</f>
        <v>ENCARGOS FINANC.DA UNIAO-SENTENCAS JUDICIAIS</v>
      </c>
      <c r="C20" s="34" t="str">
        <f>CONCATENATE('[1]Access-Mai'!C19,".",'[1]Access-Mai'!D19)</f>
        <v>28.846</v>
      </c>
      <c r="D20" s="34" t="str">
        <f>CONCATENATE('[1]Access-Mai'!E19,".",'[1]Access-Mai'!G19)</f>
        <v>0901.0625</v>
      </c>
      <c r="E20" s="35" t="str">
        <f>'[1]Access-Mai'!F19</f>
        <v>OPERACOES ESPECIAIS: CUMPRIMENTO DE SENTENCAS JUDICIAIS</v>
      </c>
      <c r="F20" s="36" t="str">
        <f>'[1]Access-Mai'!H19</f>
        <v>SENTENCAS JUDICIAIS TRANSITADAS EM JULGADO DE PEQUENO VALOR</v>
      </c>
      <c r="G20" s="34" t="str">
        <f>'[1]Access-Mai'!I19</f>
        <v>1</v>
      </c>
      <c r="H20" s="34" t="str">
        <f>'[1]Access-Mai'!J19</f>
        <v>1000</v>
      </c>
      <c r="I20" s="35" t="str">
        <f>'[1]Access-Mai'!K19</f>
        <v>RECURSOS LIVRES DA UNIAO</v>
      </c>
      <c r="J20" s="34" t="str">
        <f>'[1]Access-Mai'!L19</f>
        <v>3</v>
      </c>
      <c r="K20" s="37"/>
      <c r="L20" s="37"/>
      <c r="M20" s="37"/>
      <c r="N20" s="38">
        <f t="shared" si="0"/>
        <v>0</v>
      </c>
      <c r="O20" s="37"/>
      <c r="P20" s="39">
        <f>IF('[1]Access-Mai'!N19=0,'[1]Access-Mai'!M19,0)</f>
        <v>390549174</v>
      </c>
      <c r="Q20" s="39">
        <f>IF('[1]Access-Mai'!N19&gt;0,'[1]Access-Mai'!N19,0)</f>
        <v>0</v>
      </c>
      <c r="R20" s="39">
        <f t="shared" si="1"/>
        <v>390549174</v>
      </c>
      <c r="S20" s="39">
        <f>'[1]Access-Mai'!O19</f>
        <v>390352095.68000001</v>
      </c>
      <c r="T20" s="40">
        <f t="shared" si="2"/>
        <v>0.99949538154701101</v>
      </c>
      <c r="U20" s="39">
        <f>'[1]Access-Mai'!P19</f>
        <v>390352095.68000001</v>
      </c>
      <c r="V20" s="43">
        <f t="shared" si="3"/>
        <v>0.99949538154701101</v>
      </c>
      <c r="W20" s="39">
        <f>'[1]Access-Mai'!Q19</f>
        <v>390352095.68000001</v>
      </c>
      <c r="X20" s="40">
        <f t="shared" si="4"/>
        <v>0.99949538154701101</v>
      </c>
    </row>
    <row r="21" spans="1:24" ht="28.5" customHeight="1" x14ac:dyDescent="0.2">
      <c r="A21" s="34" t="str">
        <f>'[1]Access-Mai'!A20</f>
        <v>71103</v>
      </c>
      <c r="B21" s="34" t="str">
        <f>'[1]Access-Mai'!B20</f>
        <v>ENCARGOS FINANC.DA UNIAO-SENTENCAS JUDICIAIS</v>
      </c>
      <c r="C21" s="34" t="str">
        <f>CONCATENATE('[1]Access-Mai'!C20,".",'[1]Access-Mai'!D20)</f>
        <v>28.846</v>
      </c>
      <c r="D21" s="34" t="str">
        <f>CONCATENATE('[1]Access-Mai'!E20,".",'[1]Access-Mai'!G20)</f>
        <v>0901.0625</v>
      </c>
      <c r="E21" s="35" t="str">
        <f>'[1]Access-Mai'!F20</f>
        <v>OPERACOES ESPECIAIS: CUMPRIMENTO DE SENTENCAS JUDICIAIS</v>
      </c>
      <c r="F21" s="36" t="str">
        <f>'[1]Access-Mai'!H20</f>
        <v>SENTENCAS JUDICIAIS TRANSITADAS EM JULGADO DE PEQUENO VALOR</v>
      </c>
      <c r="G21" s="34" t="str">
        <f>'[1]Access-Mai'!I20</f>
        <v>1</v>
      </c>
      <c r="H21" s="34" t="str">
        <f>'[1]Access-Mai'!J20</f>
        <v>1000</v>
      </c>
      <c r="I21" s="35" t="str">
        <f>'[1]Access-Mai'!K20</f>
        <v>RECURSOS LIVRES DA UNIAO</v>
      </c>
      <c r="J21" s="34" t="str">
        <f>'[1]Access-Mai'!L20</f>
        <v>1</v>
      </c>
      <c r="K21" s="37"/>
      <c r="L21" s="37"/>
      <c r="M21" s="37"/>
      <c r="N21" s="38">
        <f t="shared" si="0"/>
        <v>0</v>
      </c>
      <c r="O21" s="37"/>
      <c r="P21" s="39">
        <f>IF('[1]Access-Mai'!N20=0,'[1]Access-Mai'!M20,0)</f>
        <v>28865496</v>
      </c>
      <c r="Q21" s="39">
        <f>IF('[1]Access-Mai'!N20&gt;0,'[1]Access-Mai'!N20,0)</f>
        <v>0</v>
      </c>
      <c r="R21" s="39">
        <f t="shared" si="1"/>
        <v>28865496</v>
      </c>
      <c r="S21" s="39">
        <f>'[1]Access-Mai'!O20</f>
        <v>28865492.440000001</v>
      </c>
      <c r="T21" s="40">
        <f t="shared" si="2"/>
        <v>0.99999987666936341</v>
      </c>
      <c r="U21" s="39">
        <f>'[1]Access-Mai'!P20</f>
        <v>28865492.440000001</v>
      </c>
      <c r="V21" s="43">
        <f t="shared" si="3"/>
        <v>0.99999987666936341</v>
      </c>
      <c r="W21" s="39">
        <f>'[1]Access-Mai'!Q20</f>
        <v>28865492.440000001</v>
      </c>
      <c r="X21" s="40">
        <f t="shared" si="4"/>
        <v>0.99999987666936341</v>
      </c>
    </row>
    <row r="22" spans="1:24" ht="28.5" customHeight="1" thickBot="1" x14ac:dyDescent="0.25">
      <c r="A22" s="34" t="str">
        <f>'[1]Access-Mai'!A21</f>
        <v>71103</v>
      </c>
      <c r="B22" s="34" t="str">
        <f>'[1]Access-Mai'!B21</f>
        <v>ENCARGOS FINANC.DA UNIAO-SENTENCAS JUDICIAIS</v>
      </c>
      <c r="C22" s="34" t="str">
        <f>CONCATENATE('[1]Access-Mai'!C21,".",'[1]Access-Mai'!D21)</f>
        <v>28.846</v>
      </c>
      <c r="D22" s="34" t="str">
        <f>CONCATENATE('[1]Access-Mai'!E21,".",'[1]Access-Mai'!G21)</f>
        <v>0901.0EC7</v>
      </c>
      <c r="E22" s="35" t="str">
        <f>'[1]Access-Mai'!F21</f>
        <v>OPERACOES ESPECIAIS: CUMPRIMENTO DE SENTENCAS JUDICIAIS</v>
      </c>
      <c r="F22" s="36" t="str">
        <f>'[1]Access-Mai'!H21</f>
        <v>SENTENCAS JUDICIAIS TRANSITADAS EM JULGADO (PRECATORIOS RELA</v>
      </c>
      <c r="G22" s="34" t="str">
        <f>'[1]Access-Mai'!I21</f>
        <v>1</v>
      </c>
      <c r="H22" s="34" t="str">
        <f>'[1]Access-Mai'!J21</f>
        <v>1000</v>
      </c>
      <c r="I22" s="35" t="str">
        <f>'[1]Access-Mai'!K21</f>
        <v>RECURSOS LIVRES DA UNIAO</v>
      </c>
      <c r="J22" s="34" t="str">
        <f>'[1]Access-Mai'!L21</f>
        <v>3</v>
      </c>
      <c r="K22" s="37"/>
      <c r="L22" s="37"/>
      <c r="M22" s="37"/>
      <c r="N22" s="38">
        <f t="shared" si="0"/>
        <v>0</v>
      </c>
      <c r="O22" s="37"/>
      <c r="P22" s="39">
        <f>IF('[1]Access-Mai'!N21=0,'[1]Access-Mai'!M21,0)</f>
        <v>0</v>
      </c>
      <c r="Q22" s="44">
        <f>IF('[1]Access-Mai'!N21&gt;0,'[1]Access-Mai'!N21,0)</f>
        <v>1812745</v>
      </c>
      <c r="R22" s="39">
        <f t="shared" si="1"/>
        <v>1812745</v>
      </c>
      <c r="S22" s="39">
        <f>'[1]Access-Mai'!O21</f>
        <v>1809836.76</v>
      </c>
      <c r="T22" s="40">
        <f t="shared" si="2"/>
        <v>0.99839567065417367</v>
      </c>
      <c r="U22" s="39">
        <f>'[1]Access-Mai'!P21</f>
        <v>1809836.76</v>
      </c>
      <c r="V22" s="45">
        <f t="shared" si="3"/>
        <v>0.99839567065417367</v>
      </c>
      <c r="W22" s="39">
        <f>'[1]Access-Mai'!Q21</f>
        <v>1809836.76</v>
      </c>
      <c r="X22" s="40">
        <f t="shared" si="4"/>
        <v>0.99839567065417367</v>
      </c>
    </row>
    <row r="23" spans="1:24" ht="28.5" customHeight="1" thickBot="1" x14ac:dyDescent="0.25">
      <c r="A23" s="14" t="s">
        <v>48</v>
      </c>
      <c r="B23" s="46"/>
      <c r="C23" s="46"/>
      <c r="D23" s="46"/>
      <c r="E23" s="46"/>
      <c r="F23" s="46"/>
      <c r="G23" s="46"/>
      <c r="H23" s="46"/>
      <c r="I23" s="46"/>
      <c r="J23" s="15"/>
      <c r="K23" s="47">
        <f t="shared" ref="K23:S23" si="5">SUM(K10:K22)</f>
        <v>0</v>
      </c>
      <c r="L23" s="47">
        <f t="shared" si="5"/>
        <v>0</v>
      </c>
      <c r="M23" s="47">
        <f t="shared" si="5"/>
        <v>0</v>
      </c>
      <c r="N23" s="47">
        <f t="shared" si="5"/>
        <v>0</v>
      </c>
      <c r="O23" s="47">
        <f t="shared" si="5"/>
        <v>0</v>
      </c>
      <c r="P23" s="48">
        <f t="shared" si="5"/>
        <v>1438402132</v>
      </c>
      <c r="Q23" s="48">
        <f t="shared" si="5"/>
        <v>4444606177</v>
      </c>
      <c r="R23" s="48">
        <f t="shared" si="5"/>
        <v>5883008309</v>
      </c>
      <c r="S23" s="48">
        <f t="shared" si="5"/>
        <v>5866317419.0499992</v>
      </c>
      <c r="T23" s="49">
        <f t="shared" si="2"/>
        <v>0.99716286480091032</v>
      </c>
      <c r="U23" s="48">
        <f>SUM(U10:U22)</f>
        <v>5866317419.0499992</v>
      </c>
      <c r="V23" s="50">
        <f t="shared" si="3"/>
        <v>0.99716286480091032</v>
      </c>
      <c r="W23" s="48">
        <f>SUM(W10:W22)</f>
        <v>5866317419.0499992</v>
      </c>
      <c r="X23" s="50">
        <f t="shared" si="4"/>
        <v>0.99716286480091032</v>
      </c>
    </row>
    <row r="24" spans="1:24" ht="12.75" x14ac:dyDescent="0.2">
      <c r="A24" s="2" t="s">
        <v>49</v>
      </c>
      <c r="B24" s="2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51"/>
      <c r="Q24" s="2"/>
      <c r="R24" s="2"/>
      <c r="S24" s="2"/>
      <c r="T24" s="2"/>
      <c r="U24" s="4"/>
      <c r="V24" s="2"/>
      <c r="W24" s="4"/>
      <c r="X24" s="2"/>
    </row>
    <row r="25" spans="1:24" ht="12.75" x14ac:dyDescent="0.2">
      <c r="A25" s="2" t="s">
        <v>50</v>
      </c>
      <c r="B25" s="52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2"/>
      <c r="O25" s="2"/>
      <c r="P25" s="51"/>
      <c r="Q25" s="2"/>
      <c r="R25" s="2"/>
      <c r="S25" s="2"/>
      <c r="T25" s="2"/>
      <c r="U25" s="4"/>
      <c r="V25" s="2"/>
      <c r="W25" s="4"/>
      <c r="X25" s="2"/>
    </row>
    <row r="26" spans="1:24" s="61" customFormat="1" ht="15" customHeight="1" x14ac:dyDescent="0.2">
      <c r="A26" s="53"/>
      <c r="B26" s="54"/>
      <c r="C26" s="53"/>
      <c r="D26" s="53"/>
      <c r="E26" s="53"/>
      <c r="F26" s="53"/>
      <c r="G26" s="53"/>
      <c r="H26" s="55"/>
      <c r="I26" s="55"/>
      <c r="J26" s="55"/>
      <c r="K26" s="53"/>
      <c r="L26" s="53"/>
      <c r="M26" s="53"/>
      <c r="N26" s="56"/>
      <c r="O26" s="57"/>
      <c r="P26" s="58"/>
      <c r="Q26" s="58"/>
      <c r="R26" s="58"/>
      <c r="S26" s="58"/>
      <c r="T26" s="59"/>
      <c r="U26" s="58"/>
      <c r="V26" s="59"/>
      <c r="W26" s="58"/>
      <c r="X26" s="60"/>
    </row>
    <row r="27" spans="1:24" s="61" customFormat="1" ht="15" customHeight="1" x14ac:dyDescent="0.2">
      <c r="N27" s="62"/>
      <c r="O27" s="57"/>
      <c r="P27" s="63"/>
      <c r="Q27" s="64"/>
      <c r="R27" s="58"/>
      <c r="S27" s="58"/>
      <c r="T27" s="58"/>
      <c r="U27" s="58"/>
      <c r="V27" s="58"/>
      <c r="W27" s="58"/>
      <c r="X27" s="60"/>
    </row>
    <row r="28" spans="1:24" s="61" customFormat="1" ht="15" customHeight="1" x14ac:dyDescent="0.2">
      <c r="A28" s="54"/>
      <c r="B28" s="54"/>
      <c r="C28" s="54"/>
      <c r="N28" s="62"/>
      <c r="O28" s="57"/>
      <c r="P28" s="58"/>
      <c r="Q28" s="58"/>
      <c r="R28" s="58"/>
      <c r="S28" s="58"/>
      <c r="T28" s="58"/>
      <c r="U28" s="58"/>
      <c r="V28" s="58"/>
      <c r="W28" s="58"/>
      <c r="X28" s="60"/>
    </row>
    <row r="29" spans="1:24" s="61" customFormat="1" ht="15" customHeight="1" x14ac:dyDescent="0.2">
      <c r="C29" s="54"/>
      <c r="N29" s="62"/>
      <c r="O29" s="57"/>
      <c r="P29" s="65"/>
      <c r="Q29" s="66"/>
      <c r="R29" s="65"/>
      <c r="S29" s="65"/>
      <c r="T29" s="58"/>
      <c r="U29" s="65"/>
      <c r="V29" s="58"/>
      <c r="W29" s="65"/>
      <c r="X29" s="60"/>
    </row>
    <row r="30" spans="1:24" s="61" customFormat="1" ht="15" customHeight="1" x14ac:dyDescent="0.2">
      <c r="C30" s="54"/>
      <c r="N30" s="62"/>
      <c r="O30" s="67"/>
      <c r="P30" s="68"/>
      <c r="Q30" s="68"/>
      <c r="R30" s="68"/>
      <c r="S30" s="68"/>
      <c r="T30" s="68"/>
      <c r="U30" s="68"/>
      <c r="V30" s="68"/>
      <c r="W30" s="68"/>
      <c r="X30" s="69"/>
    </row>
    <row r="31" spans="1:24" s="61" customFormat="1" ht="15" customHeight="1" x14ac:dyDescent="0.2">
      <c r="N31" s="70"/>
      <c r="O31" s="67"/>
      <c r="P31" s="68"/>
      <c r="Q31" s="68"/>
      <c r="R31" s="71"/>
      <c r="S31" s="68"/>
      <c r="T31" s="68"/>
      <c r="U31" s="68"/>
      <c r="V31" s="68"/>
      <c r="W31" s="68"/>
    </row>
    <row r="32" spans="1:24" s="61" customFormat="1" ht="15" customHeight="1" x14ac:dyDescent="0.2">
      <c r="R32" s="70"/>
    </row>
    <row r="33" spans="18:18" s="61" customFormat="1" ht="15" customHeight="1" x14ac:dyDescent="0.2"/>
    <row r="34" spans="18:18" s="61" customFormat="1" ht="15" customHeight="1" x14ac:dyDescent="0.2">
      <c r="R34" s="72"/>
    </row>
  </sheetData>
  <mergeCells count="17">
    <mergeCell ref="A23:J2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</vt:lpstr>
      <vt:lpstr>Mai!Area_de_impressao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2023-06-21T20:27:29Z</dcterms:created>
  <dcterms:modified xsi:type="dcterms:W3CDTF">2023-06-21T20:28:04Z</dcterms:modified>
</cp:coreProperties>
</file>