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8 - Agosto\Publicacao internet TRF\Anexo II\090047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M24" i="1"/>
  <c r="L24" i="1"/>
  <c r="K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S24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4" i="1" s="1"/>
  <c r="U10" i="1"/>
  <c r="S10" i="1"/>
  <c r="Q10" i="1"/>
  <c r="Q24" i="1" s="1"/>
  <c r="P10" i="1"/>
  <c r="N10" i="1"/>
  <c r="J10" i="1"/>
  <c r="I10" i="1"/>
  <c r="H10" i="1"/>
  <c r="G10" i="1"/>
  <c r="F10" i="1"/>
  <c r="E10" i="1"/>
  <c r="D10" i="1"/>
  <c r="C10" i="1"/>
  <c r="B10" i="1"/>
  <c r="A10" i="1"/>
  <c r="R14" i="1" l="1"/>
  <c r="R17" i="1"/>
  <c r="R20" i="1"/>
  <c r="R23" i="1"/>
  <c r="U24" i="1"/>
  <c r="R12" i="1"/>
  <c r="R15" i="1"/>
  <c r="X15" i="1" s="1"/>
  <c r="R18" i="1"/>
  <c r="X18" i="1" s="1"/>
  <c r="R21" i="1"/>
  <c r="X21" i="1" s="1"/>
  <c r="R10" i="1"/>
  <c r="T10" i="1" s="1"/>
  <c r="R13" i="1"/>
  <c r="T13" i="1" s="1"/>
  <c r="R16" i="1"/>
  <c r="X16" i="1" s="1"/>
  <c r="R19" i="1"/>
  <c r="R22" i="1"/>
  <c r="V22" i="1"/>
  <c r="T22" i="1"/>
  <c r="X22" i="1"/>
  <c r="V19" i="1"/>
  <c r="T19" i="1"/>
  <c r="X19" i="1"/>
  <c r="V10" i="1"/>
  <c r="X17" i="1"/>
  <c r="V17" i="1"/>
  <c r="T17" i="1"/>
  <c r="X23" i="1"/>
  <c r="V23" i="1"/>
  <c r="T23" i="1"/>
  <c r="X11" i="1"/>
  <c r="V11" i="1"/>
  <c r="T11" i="1"/>
  <c r="X14" i="1"/>
  <c r="V14" i="1"/>
  <c r="T14" i="1"/>
  <c r="X20" i="1"/>
  <c r="V20" i="1"/>
  <c r="T20" i="1"/>
  <c r="X12" i="1"/>
  <c r="T12" i="1"/>
  <c r="V12" i="1"/>
  <c r="N24" i="1"/>
  <c r="P24" i="1"/>
  <c r="T21" i="1" l="1"/>
  <c r="X13" i="1"/>
  <c r="T18" i="1"/>
  <c r="V21" i="1"/>
  <c r="V13" i="1"/>
  <c r="T16" i="1"/>
  <c r="T15" i="1"/>
  <c r="X10" i="1"/>
  <c r="V16" i="1"/>
  <c r="V18" i="1"/>
  <c r="V15" i="1"/>
  <c r="R24" i="1"/>
  <c r="X24" i="1" s="1"/>
  <c r="T24" i="1" l="1"/>
  <c r="V24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<sst xmlns="http://schemas.openxmlformats.org/spreadsheetml/2006/main" count="56" uniqueCount="52">
  <si>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</si>
  <si>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</si>
  <si>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</si>
  <si>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</si>
  <si>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</si>
  <si>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</si>
  <si>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</si>
  <si>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</si>
  <si>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</si>
  <si>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</si>
  <si>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</si>
  <si>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</si>
  <si>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</si>
  <si>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</si>
  <si>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</si>
  <si>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</si>
  <si>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</si>
  <si>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</si>
  <si>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</si>
  <si>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</si>
  <si>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</si>
  <si>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</si>
  <si>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</si>
  <si>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</si>
  <si>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</si>
  <si>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</si>
  <si>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</si>
  <si>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</si>
  <si>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</si>
  <si>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</si>
  <si>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</si>
  <si>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</si>
  <si>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</si>
  <si>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</si>
  <si>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</si>
  <si>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</si>
  <si>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</si>
  <si>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</si>
  <si>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</si>
  <si>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</si>
  <si>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</si>
  <si>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</si>
  <si>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</si>
  <si>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</si>
  <si>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</si>
  <si>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</si>
  <si>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</si>
  <si>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</si>
  <si>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</si>
  <si>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</si>
  <si>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</si>
  <si>
    <t xml:space="preserve">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</si>
</sst>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164" fontId="2" fillId="0" borderId="23" xfId="4" applyNumberFormat="1" applyFont="1" applyBorder="1" applyAlignment="1">
      <alignment horizontal="right" vertical="center"/>
    </xf>
    <xf numFmtId="0" fontId="2" fillId="0" borderId="0" xfId="0" applyNumberFormat="1" applyFont="1"/>
    <xf numFmtId="164" fontId="2" fillId="0" borderId="21" xfId="4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21" xfId="5" applyNumberFormat="1" applyFont="1" applyBorder="1" applyAlignment="1">
      <alignment horizontal="right" vertical="center"/>
    </xf>
    <xf numFmtId="164" fontId="2" fillId="0" borderId="25" xfId="4" applyNumberFormat="1" applyFont="1" applyBorder="1" applyAlignment="1">
      <alignment horizontal="right" vertical="center"/>
    </xf>
    <xf numFmtId="0" fontId="4" fillId="0" borderId="26" xfId="3" applyFont="1" applyFill="1" applyBorder="1" applyAlignment="1">
      <alignment horizontal="center" vertical="center" wrapText="1"/>
    </xf>
    <xf numFmtId="166" fontId="4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2" applyNumberFormat="1" applyFont="1" applyBorder="1" applyAlignment="1">
      <alignment horizontal="right" vertical="center"/>
    </xf>
    <xf numFmtId="164" fontId="2" fillId="0" borderId="27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Jul_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Jul_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3897457230.6599998</v>
          </cell>
          <cell r="N10">
            <v>3904177808</v>
          </cell>
          <cell r="O10">
            <v>3896838482.0100002</v>
          </cell>
          <cell r="P10">
            <v>3896838482.0100002</v>
          </cell>
          <cell r="Q10">
            <v>3896838482.0100002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447932178</v>
          </cell>
          <cell r="N11">
            <v>0</v>
          </cell>
          <cell r="O11">
            <v>447331174.38</v>
          </cell>
          <cell r="P11">
            <v>447331174.38</v>
          </cell>
          <cell r="Q11">
            <v>447331174.38</v>
          </cell>
        </row>
        <row r="12">
          <cell r="A12" t="str">
            <v>33904</v>
          </cell>
          <cell r="B12" t="str">
            <v>FUNDO DO REGIME GERAL DA PREVIDENCIA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884011516</v>
          </cell>
          <cell r="N12">
            <v>0</v>
          </cell>
          <cell r="O12">
            <v>883720437.41999996</v>
          </cell>
          <cell r="P12">
            <v>883720437.41999996</v>
          </cell>
          <cell r="Q12">
            <v>883720437.41999996</v>
          </cell>
        </row>
        <row r="13">
          <cell r="A13" t="str">
            <v>40901</v>
          </cell>
          <cell r="B13" t="str">
            <v>FUNDO DE AMPARO AO TRABALHADOR - FAT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586841</v>
          </cell>
          <cell r="N13">
            <v>0</v>
          </cell>
          <cell r="O13">
            <v>586836.72</v>
          </cell>
          <cell r="P13">
            <v>586836.72</v>
          </cell>
          <cell r="Q13">
            <v>586836.72</v>
          </cell>
        </row>
        <row r="14">
          <cell r="A14" t="str">
            <v>40904</v>
          </cell>
          <cell r="B14" t="str">
            <v>FUNDO DO REGIME GERAL DA PREVID.SOCIAL- FRGPS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1002</v>
          </cell>
          <cell r="K14" t="str">
            <v>ATIVIDADES-FIM DA SEGURIDADE SOCIAL</v>
          </cell>
          <cell r="L14" t="str">
            <v>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55901</v>
          </cell>
          <cell r="B15" t="str">
            <v>FUNDO NACIONAL DE ASSISTENCIA SOCIAL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2</v>
          </cell>
          <cell r="J15" t="str">
            <v>1002</v>
          </cell>
          <cell r="K15" t="str">
            <v>ATIVIDADES-FIM DA SEGURIDADE SOCIAL</v>
          </cell>
          <cell r="L15" t="str">
            <v>3</v>
          </cell>
          <cell r="M15">
            <v>55505070.859999999</v>
          </cell>
          <cell r="N15">
            <v>55606046</v>
          </cell>
          <cell r="O15">
            <v>55505070.859999999</v>
          </cell>
          <cell r="P15">
            <v>55505070.859999999</v>
          </cell>
          <cell r="Q15">
            <v>55505070.859999999</v>
          </cell>
        </row>
        <row r="16">
          <cell r="A16" t="str">
            <v>55901</v>
          </cell>
          <cell r="B16" t="str">
            <v>FUNDO NACIONAL DE ASSISTENCIA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2</v>
          </cell>
          <cell r="J16" t="str">
            <v>1002</v>
          </cell>
          <cell r="K16" t="str">
            <v>ATIVIDADES-FIM DA SEGURIDADE SOCIAL</v>
          </cell>
          <cell r="L16" t="str">
            <v>3</v>
          </cell>
          <cell r="M16">
            <v>171275062</v>
          </cell>
          <cell r="N16">
            <v>0</v>
          </cell>
          <cell r="O16">
            <v>171057017.27000001</v>
          </cell>
          <cell r="P16">
            <v>171057017.27000001</v>
          </cell>
          <cell r="Q16">
            <v>171057017.27000001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165612687.78</v>
          </cell>
          <cell r="N17">
            <v>168924824</v>
          </cell>
          <cell r="O17">
            <v>165612687.78</v>
          </cell>
          <cell r="P17">
            <v>165612687.78</v>
          </cell>
          <cell r="Q17">
            <v>165612687.78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308337135</v>
          </cell>
          <cell r="N18">
            <v>314084754</v>
          </cell>
          <cell r="O18">
            <v>308337135</v>
          </cell>
          <cell r="P18">
            <v>308337135</v>
          </cell>
          <cell r="Q18">
            <v>308337135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00G5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38823664</v>
          </cell>
          <cell r="N19">
            <v>0</v>
          </cell>
          <cell r="O19">
            <v>38823655.600000001</v>
          </cell>
          <cell r="P19">
            <v>38823655.600000001</v>
          </cell>
          <cell r="Q19">
            <v>38823655.600000001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5</v>
          </cell>
          <cell r="M20">
            <v>532273</v>
          </cell>
          <cell r="N20">
            <v>0</v>
          </cell>
          <cell r="O20">
            <v>532271</v>
          </cell>
          <cell r="P20">
            <v>532271</v>
          </cell>
          <cell r="Q20">
            <v>532271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508581282</v>
          </cell>
          <cell r="N21">
            <v>0</v>
          </cell>
          <cell r="O21">
            <v>508086550.02999997</v>
          </cell>
          <cell r="P21">
            <v>508086550.02999997</v>
          </cell>
          <cell r="Q21">
            <v>508086550.02999997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49060386</v>
          </cell>
          <cell r="N22">
            <v>0</v>
          </cell>
          <cell r="O22">
            <v>49060380.899999999</v>
          </cell>
          <cell r="P22">
            <v>49060380.899999999</v>
          </cell>
          <cell r="Q22">
            <v>49060380.899999999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0EC7</v>
          </cell>
          <cell r="H23" t="str">
            <v>SENTENCAS JUDICIAIS TRANSITADAS EM JULGADO (PRECATORIOS RELA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1809836.76</v>
          </cell>
          <cell r="N23">
            <v>1812745</v>
          </cell>
          <cell r="O23">
            <v>1809836.76</v>
          </cell>
          <cell r="P23">
            <v>1809836.76</v>
          </cell>
          <cell r="Q23">
            <v>1809836.76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"/>
  <sheetViews>
    <sheetView showGridLines="0" tabSelected="1" view="pageBreakPreview" zoomScale="90" zoomScaleNormal="100" zoomScaleSheetLayoutView="90" workbookViewId="0">
      <selection activeCell="A8" sqref="A8:B8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45108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2" customFormat="1" ht="28.5" customHeight="1" x14ac:dyDescent="0.2">
      <c r="A10" s="34" t="str">
        <f>'[1]Access-Jul'!A10</f>
        <v>33904</v>
      </c>
      <c r="B10" s="34" t="str">
        <f>'[1]Access-Jul'!B10</f>
        <v>FUNDO DO REGIME GERAL DA PREVIDENCIA SOCIAL</v>
      </c>
      <c r="C10" s="34" t="str">
        <f>CONCATENATE('[1]Access-Jul'!C10,".",'[1]Access-Jul'!D10)</f>
        <v>28.846</v>
      </c>
      <c r="D10" s="34" t="str">
        <f>CONCATENATE('[1]Access-Jul'!E10,".",'[1]Access-Jul'!G10)</f>
        <v>0901.0005</v>
      </c>
      <c r="E10" s="35" t="str">
        <f>'[1]Access-Jul'!F10</f>
        <v>OPERACOES ESPECIAIS: CUMPRIMENTO DE SENTENCAS JUDICIAIS</v>
      </c>
      <c r="F10" s="36" t="str">
        <f>'[1]Access-Jul'!H10</f>
        <v>SENTENCAS JUDICIAIS TRANSITADAS EM JULGADO (PRECATORIOS)</v>
      </c>
      <c r="G10" s="34" t="str">
        <f>'[1]Access-Jul'!I10</f>
        <v>2</v>
      </c>
      <c r="H10" s="34" t="str">
        <f>'[1]Access-Jul'!J10</f>
        <v>1002</v>
      </c>
      <c r="I10" s="35" t="str">
        <f>'[1]Access-Jul'!K10</f>
        <v>ATIVIDADES-FIM DA SEGURIDADE SOCIAL</v>
      </c>
      <c r="J10" s="34" t="str">
        <f>'[1]Access-Jul'!L10</f>
        <v>3</v>
      </c>
      <c r="K10" s="37"/>
      <c r="L10" s="37"/>
      <c r="M10" s="37"/>
      <c r="N10" s="38">
        <f t="shared" ref="N10:N23" si="0">K10+L10-M10</f>
        <v>0</v>
      </c>
      <c r="O10" s="37"/>
      <c r="P10" s="39">
        <f>IF('[1]Access-Jul'!N10=0,'[1]Access-Jul'!M10,0)</f>
        <v>0</v>
      </c>
      <c r="Q10" s="39">
        <f>IF('[1]Access-Jul'!N10&gt;0,'[1]Access-Jul'!N10-('[1]Access-Jul'!N10-'[1]Access-Jul'!M10),0)</f>
        <v>3897457230.6599998</v>
      </c>
      <c r="R10" s="39">
        <f t="shared" ref="R10:R23" si="1">N10-O10+P10+Q10</f>
        <v>3897457230.6599998</v>
      </c>
      <c r="S10" s="39">
        <f>'[1]Access-Jul'!O10</f>
        <v>3896838482.0100002</v>
      </c>
      <c r="T10" s="40">
        <f t="shared" ref="T10:T24" si="2">IF(R10&gt;0,S10/R10,0)</f>
        <v>0.99984124299167876</v>
      </c>
      <c r="U10" s="39">
        <f>'[1]Access-Jul'!P10</f>
        <v>3896838482.0100002</v>
      </c>
      <c r="V10" s="41">
        <f t="shared" ref="V10:V24" si="3">IF(R10&gt;0,U10/R10,0)</f>
        <v>0.99984124299167876</v>
      </c>
      <c r="W10" s="39">
        <f>'[1]Access-Jul'!Q10</f>
        <v>3896838482.0100002</v>
      </c>
      <c r="X10" s="40">
        <f t="shared" ref="X10:X24" si="4">IF(R10&gt;0,W10/R10,0)</f>
        <v>0.99984124299167876</v>
      </c>
    </row>
    <row r="11" spans="1:24" ht="28.5" customHeight="1" x14ac:dyDescent="0.2">
      <c r="A11" s="34" t="str">
        <f>'[1]Access-Jul'!A11</f>
        <v>33904</v>
      </c>
      <c r="B11" s="34" t="str">
        <f>'[1]Access-Jul'!B11</f>
        <v>FUNDO DO REGIME GERAL DA PREVIDENCIA SOCIAL</v>
      </c>
      <c r="C11" s="34" t="str">
        <f>CONCATENATE('[1]Access-Jul'!C11,".",'[1]Access-Jul'!D11)</f>
        <v>28.846</v>
      </c>
      <c r="D11" s="34" t="str">
        <f>CONCATENATE('[1]Access-Jul'!E11,".",'[1]Access-Jul'!G11)</f>
        <v>0901.0625</v>
      </c>
      <c r="E11" s="35" t="str">
        <f>'[1]Access-Jul'!F11</f>
        <v>OPERACOES ESPECIAIS: CUMPRIMENTO DE SENTENCAS JUDICIAIS</v>
      </c>
      <c r="F11" s="36" t="str">
        <f>'[1]Access-Jul'!H11</f>
        <v>SENTENCAS JUDICIAIS TRANSITADAS EM JULGADO DE PEQUENO VALOR</v>
      </c>
      <c r="G11" s="34" t="str">
        <f>'[1]Access-Jul'!I11</f>
        <v>2</v>
      </c>
      <c r="H11" s="34" t="str">
        <f>'[1]Access-Jul'!J11</f>
        <v>1000</v>
      </c>
      <c r="I11" s="35" t="str">
        <f>'[1]Access-Jul'!K11</f>
        <v>RECURSOS LIVRES DA UNIAO</v>
      </c>
      <c r="J11" s="34" t="str">
        <f>'[1]Access-Jul'!L11</f>
        <v>3</v>
      </c>
      <c r="K11" s="37"/>
      <c r="L11" s="37"/>
      <c r="M11" s="37"/>
      <c r="N11" s="38">
        <f t="shared" si="0"/>
        <v>0</v>
      </c>
      <c r="O11" s="37"/>
      <c r="P11" s="39">
        <f>IF('[1]Access-Jul'!N11=0,'[1]Access-Jul'!M11,0)</f>
        <v>447932178</v>
      </c>
      <c r="Q11" s="39">
        <f>IF('[1]Access-Jul'!N11&gt;0,'[1]Access-Jul'!N11-('[1]Access-Jul'!N11-'[1]Access-Jul'!M11),0)</f>
        <v>0</v>
      </c>
      <c r="R11" s="39">
        <f t="shared" si="1"/>
        <v>447932178</v>
      </c>
      <c r="S11" s="39">
        <f>'[1]Access-Jul'!O11</f>
        <v>447331174.38</v>
      </c>
      <c r="T11" s="40">
        <f t="shared" si="2"/>
        <v>0.99865827094029402</v>
      </c>
      <c r="U11" s="39">
        <f>'[1]Access-Jul'!P11</f>
        <v>447331174.38</v>
      </c>
      <c r="V11" s="43">
        <f t="shared" si="3"/>
        <v>0.99865827094029402</v>
      </c>
      <c r="W11" s="39">
        <f>'[1]Access-Jul'!Q11</f>
        <v>447331174.38</v>
      </c>
      <c r="X11" s="40">
        <f t="shared" si="4"/>
        <v>0.99865827094029402</v>
      </c>
    </row>
    <row r="12" spans="1:24" ht="28.5" customHeight="1" x14ac:dyDescent="0.2">
      <c r="A12" s="34" t="str">
        <f>'[1]Access-Jul'!A12</f>
        <v>33904</v>
      </c>
      <c r="B12" s="34" t="str">
        <f>'[1]Access-Jul'!B12</f>
        <v>FUNDO DO REGIME GERAL DA PREVIDENCIA SOCIAL</v>
      </c>
      <c r="C12" s="34" t="str">
        <f>CONCATENATE('[1]Access-Jul'!C12,".",'[1]Access-Jul'!D12)</f>
        <v>28.846</v>
      </c>
      <c r="D12" s="34" t="str">
        <f>CONCATENATE('[1]Access-Jul'!E12,".",'[1]Access-Jul'!G12)</f>
        <v>0901.0625</v>
      </c>
      <c r="E12" s="35" t="str">
        <f>'[1]Access-Jul'!F12</f>
        <v>OPERACOES ESPECIAIS: CUMPRIMENTO DE SENTENCAS JUDICIAIS</v>
      </c>
      <c r="F12" s="36" t="str">
        <f>'[1]Access-Jul'!H12</f>
        <v>SENTENCAS JUDICIAIS TRANSITADAS EM JULGADO DE PEQUENO VALOR</v>
      </c>
      <c r="G12" s="34" t="str">
        <f>'[1]Access-Jul'!I12</f>
        <v>2</v>
      </c>
      <c r="H12" s="34" t="str">
        <f>'[1]Access-Jul'!J12</f>
        <v>1002</v>
      </c>
      <c r="I12" s="35" t="str">
        <f>'[1]Access-Jul'!K12</f>
        <v>ATIVIDADES-FIM DA SEGURIDADE SOCIAL</v>
      </c>
      <c r="J12" s="34" t="str">
        <f>'[1]Access-Jul'!L12</f>
        <v>3</v>
      </c>
      <c r="K12" s="37"/>
      <c r="L12" s="37"/>
      <c r="M12" s="37"/>
      <c r="N12" s="38">
        <f t="shared" si="0"/>
        <v>0</v>
      </c>
      <c r="O12" s="37"/>
      <c r="P12" s="39">
        <f>IF('[1]Access-Jul'!N12=0,'[1]Access-Jul'!M12,0)</f>
        <v>884011516</v>
      </c>
      <c r="Q12" s="39">
        <f>IF('[1]Access-Jul'!N12&gt;0,'[1]Access-Jul'!N12-('[1]Access-Jul'!N12-'[1]Access-Jul'!M12),0)</f>
        <v>0</v>
      </c>
      <c r="R12" s="39">
        <f t="shared" si="1"/>
        <v>884011516</v>
      </c>
      <c r="S12" s="39">
        <f>'[1]Access-Jul'!O12</f>
        <v>883720437.41999996</v>
      </c>
      <c r="T12" s="40">
        <f t="shared" si="2"/>
        <v>0.99967072987768635</v>
      </c>
      <c r="U12" s="39">
        <f>'[1]Access-Jul'!P12</f>
        <v>883720437.41999996</v>
      </c>
      <c r="V12" s="43">
        <f t="shared" si="3"/>
        <v>0.99967072987768635</v>
      </c>
      <c r="W12" s="39">
        <f>'[1]Access-Jul'!Q12</f>
        <v>883720437.41999996</v>
      </c>
      <c r="X12" s="40">
        <f t="shared" si="4"/>
        <v>0.99967072987768635</v>
      </c>
    </row>
    <row r="13" spans="1:24" ht="28.5" customHeight="1" x14ac:dyDescent="0.2">
      <c r="A13" s="34" t="str">
        <f>'[1]Access-Jul'!A13</f>
        <v>40901</v>
      </c>
      <c r="B13" s="34" t="str">
        <f>'[1]Access-Jul'!B13</f>
        <v>FUNDO DE AMPARO AO TRABALHADOR - FAT</v>
      </c>
      <c r="C13" s="34" t="str">
        <f>CONCATENATE('[1]Access-Jul'!C13,".",'[1]Access-Jul'!D13)</f>
        <v>28.846</v>
      </c>
      <c r="D13" s="34" t="str">
        <f>CONCATENATE('[1]Access-Jul'!E13,".",'[1]Access-Jul'!G13)</f>
        <v>0901.0625</v>
      </c>
      <c r="E13" s="35" t="str">
        <f>'[1]Access-Jul'!F13</f>
        <v>OPERACOES ESPECIAIS: CUMPRIMENTO DE SENTENCAS JUDICIAIS</v>
      </c>
      <c r="F13" s="36" t="str">
        <f>'[1]Access-Jul'!H13</f>
        <v>SENTENCAS JUDICIAIS TRANSITADAS EM JULGADO DE PEQUENO VALOR</v>
      </c>
      <c r="G13" s="34" t="str">
        <f>'[1]Access-Jul'!I13</f>
        <v>2</v>
      </c>
      <c r="H13" s="34" t="str">
        <f>'[1]Access-Jul'!J13</f>
        <v>1000</v>
      </c>
      <c r="I13" s="35" t="str">
        <f>'[1]Access-Jul'!K13</f>
        <v>RECURSOS LIVRES DA UNIAO</v>
      </c>
      <c r="J13" s="34" t="str">
        <f>'[1]Access-Jul'!L13</f>
        <v>3</v>
      </c>
      <c r="K13" s="37"/>
      <c r="L13" s="37"/>
      <c r="M13" s="37"/>
      <c r="N13" s="38">
        <f t="shared" si="0"/>
        <v>0</v>
      </c>
      <c r="O13" s="37"/>
      <c r="P13" s="39">
        <f>IF('[1]Access-Jul'!N13=0,'[1]Access-Jul'!M13,0)</f>
        <v>586841</v>
      </c>
      <c r="Q13" s="39">
        <f>IF('[1]Access-Jul'!N13&gt;0,'[1]Access-Jul'!N13-('[1]Access-Jul'!N13-'[1]Access-Jul'!M13),0)</f>
        <v>0</v>
      </c>
      <c r="R13" s="39">
        <f t="shared" si="1"/>
        <v>586841</v>
      </c>
      <c r="S13" s="39">
        <f>'[1]Access-Jul'!O13</f>
        <v>586836.72</v>
      </c>
      <c r="T13" s="40">
        <f t="shared" si="2"/>
        <v>0.99999270671272111</v>
      </c>
      <c r="U13" s="39">
        <f>'[1]Access-Jul'!P13</f>
        <v>586836.72</v>
      </c>
      <c r="V13" s="43">
        <f t="shared" si="3"/>
        <v>0.99999270671272111</v>
      </c>
      <c r="W13" s="39">
        <f>'[1]Access-Jul'!Q13</f>
        <v>586836.72</v>
      </c>
      <c r="X13" s="40">
        <f t="shared" si="4"/>
        <v>0.99999270671272111</v>
      </c>
    </row>
    <row r="14" spans="1:24" ht="28.5" customHeight="1" x14ac:dyDescent="0.2">
      <c r="A14" s="34" t="str">
        <f>'[1]Access-Jul'!A14</f>
        <v>40904</v>
      </c>
      <c r="B14" s="34" t="str">
        <f>'[1]Access-Jul'!B14</f>
        <v>FUNDO DO REGIME GERAL DA PREVID.SOCIAL- FRGPS</v>
      </c>
      <c r="C14" s="34" t="str">
        <f>CONCATENATE('[1]Access-Jul'!C14,".",'[1]Access-Jul'!D14)</f>
        <v>28.846</v>
      </c>
      <c r="D14" s="34" t="str">
        <f>CONCATENATE('[1]Access-Jul'!E14,".",'[1]Access-Jul'!G14)</f>
        <v>0901.0625</v>
      </c>
      <c r="E14" s="35" t="str">
        <f>'[1]Access-Jul'!F14</f>
        <v>OPERACOES ESPECIAIS: CUMPRIMENTO DE SENTENCAS JUDICIAIS</v>
      </c>
      <c r="F14" s="36" t="str">
        <f>'[1]Access-Jul'!H14</f>
        <v>SENTENCAS JUDICIAIS TRANSITADAS EM JULGADO DE PEQUENO VALOR</v>
      </c>
      <c r="G14" s="34" t="str">
        <f>'[1]Access-Jul'!I14</f>
        <v>2</v>
      </c>
      <c r="H14" s="34" t="str">
        <f>'[1]Access-Jul'!J14</f>
        <v>1002</v>
      </c>
      <c r="I14" s="35" t="str">
        <f>'[1]Access-Jul'!K14</f>
        <v>ATIVIDADES-FIM DA SEGURIDADE SOCIAL</v>
      </c>
      <c r="J14" s="34" t="str">
        <f>'[1]Access-Jul'!L14</f>
        <v>3</v>
      </c>
      <c r="K14" s="37"/>
      <c r="L14" s="37"/>
      <c r="M14" s="37"/>
      <c r="N14" s="38">
        <f t="shared" si="0"/>
        <v>0</v>
      </c>
      <c r="O14" s="37"/>
      <c r="P14" s="39">
        <f>IF('[1]Access-Jul'!N14=0,'[1]Access-Jul'!M14,0)</f>
        <v>0</v>
      </c>
      <c r="Q14" s="39">
        <f>IF('[1]Access-Jul'!N14&gt;0,'[1]Access-Jul'!N14-('[1]Access-Jul'!N14-'[1]Access-Jul'!M14),0)</f>
        <v>0</v>
      </c>
      <c r="R14" s="39">
        <f t="shared" si="1"/>
        <v>0</v>
      </c>
      <c r="S14" s="39">
        <f>'[1]Access-Jul'!O14</f>
        <v>0</v>
      </c>
      <c r="T14" s="40">
        <f t="shared" si="2"/>
        <v>0</v>
      </c>
      <c r="U14" s="39">
        <f>'[1]Access-Jul'!P14</f>
        <v>0</v>
      </c>
      <c r="V14" s="43">
        <f t="shared" si="3"/>
        <v>0</v>
      </c>
      <c r="W14" s="39">
        <f>'[1]Access-Jul'!Q14</f>
        <v>0</v>
      </c>
      <c r="X14" s="40">
        <f t="shared" si="4"/>
        <v>0</v>
      </c>
    </row>
    <row r="15" spans="1:24" ht="28.5" customHeight="1" x14ac:dyDescent="0.2">
      <c r="A15" s="34" t="str">
        <f>'[1]Access-Jul'!A15</f>
        <v>55901</v>
      </c>
      <c r="B15" s="34" t="str">
        <f>'[1]Access-Jul'!B15</f>
        <v>FUNDO NACIONAL DE ASSISTENCIA SOCIAL</v>
      </c>
      <c r="C15" s="34" t="str">
        <f>CONCATENATE('[1]Access-Jul'!C15,".",'[1]Access-Jul'!D15)</f>
        <v>28.846</v>
      </c>
      <c r="D15" s="34" t="str">
        <f>CONCATENATE('[1]Access-Jul'!E15,".",'[1]Access-Jul'!G15)</f>
        <v>0901.0005</v>
      </c>
      <c r="E15" s="35" t="str">
        <f>'[1]Access-Jul'!F15</f>
        <v>OPERACOES ESPECIAIS: CUMPRIMENTO DE SENTENCAS JUDICIAIS</v>
      </c>
      <c r="F15" s="36" t="str">
        <f>'[1]Access-Jul'!H15</f>
        <v>SENTENCAS JUDICIAIS TRANSITADAS EM JULGADO (PRECATORIOS)</v>
      </c>
      <c r="G15" s="34" t="str">
        <f>'[1]Access-Jul'!I15</f>
        <v>2</v>
      </c>
      <c r="H15" s="34" t="str">
        <f>'[1]Access-Jul'!J15</f>
        <v>1002</v>
      </c>
      <c r="I15" s="35" t="str">
        <f>'[1]Access-Jul'!K15</f>
        <v>ATIVIDADES-FIM DA SEGURIDADE SOCIAL</v>
      </c>
      <c r="J15" s="34" t="str">
        <f>'[1]Access-Jul'!L15</f>
        <v>3</v>
      </c>
      <c r="K15" s="37"/>
      <c r="L15" s="37"/>
      <c r="M15" s="37"/>
      <c r="N15" s="38">
        <f t="shared" si="0"/>
        <v>0</v>
      </c>
      <c r="O15" s="37"/>
      <c r="P15" s="39">
        <f>IF('[1]Access-Jul'!N15=0,'[1]Access-Jul'!M15,0)</f>
        <v>0</v>
      </c>
      <c r="Q15" s="39">
        <f>IF('[1]Access-Jul'!N15&gt;0,'[1]Access-Jul'!N15-('[1]Access-Jul'!N15-'[1]Access-Jul'!M15),0)</f>
        <v>55505070.859999999</v>
      </c>
      <c r="R15" s="39">
        <f t="shared" si="1"/>
        <v>55505070.859999999</v>
      </c>
      <c r="S15" s="39">
        <f>'[1]Access-Jul'!O15</f>
        <v>55505070.859999999</v>
      </c>
      <c r="T15" s="40">
        <f t="shared" si="2"/>
        <v>1</v>
      </c>
      <c r="U15" s="39">
        <f>'[1]Access-Jul'!P15</f>
        <v>55505070.859999999</v>
      </c>
      <c r="V15" s="43">
        <f t="shared" si="3"/>
        <v>1</v>
      </c>
      <c r="W15" s="39">
        <f>'[1]Access-Jul'!Q15</f>
        <v>55505070.859999999</v>
      </c>
      <c r="X15" s="40">
        <f t="shared" si="4"/>
        <v>1</v>
      </c>
    </row>
    <row r="16" spans="1:24" ht="28.5" customHeight="1" x14ac:dyDescent="0.2">
      <c r="A16" s="34" t="str">
        <f>'[1]Access-Jul'!A16</f>
        <v>55901</v>
      </c>
      <c r="B16" s="34" t="str">
        <f>'[1]Access-Jul'!B16</f>
        <v>FUNDO NACIONAL DE ASSISTENCIA SOCIAL</v>
      </c>
      <c r="C16" s="34" t="str">
        <f>CONCATENATE('[1]Access-Jul'!C16,".",'[1]Access-Jul'!D16)</f>
        <v>28.846</v>
      </c>
      <c r="D16" s="34" t="str">
        <f>CONCATENATE('[1]Access-Jul'!E16,".",'[1]Access-Jul'!G16)</f>
        <v>0901.0625</v>
      </c>
      <c r="E16" s="35" t="str">
        <f>'[1]Access-Jul'!F16</f>
        <v>OPERACOES ESPECIAIS: CUMPRIMENTO DE SENTENCAS JUDICIAIS</v>
      </c>
      <c r="F16" s="36" t="str">
        <f>'[1]Access-Jul'!H16</f>
        <v>SENTENCAS JUDICIAIS TRANSITADAS EM JULGADO DE PEQUENO VALOR</v>
      </c>
      <c r="G16" s="34" t="str">
        <f>'[1]Access-Jul'!I16</f>
        <v>2</v>
      </c>
      <c r="H16" s="34" t="str">
        <f>'[1]Access-Jul'!J16</f>
        <v>1002</v>
      </c>
      <c r="I16" s="35" t="str">
        <f>'[1]Access-Jul'!K16</f>
        <v>ATIVIDADES-FIM DA SEGURIDADE SOCIAL</v>
      </c>
      <c r="J16" s="34" t="str">
        <f>'[1]Access-Jul'!L16</f>
        <v>3</v>
      </c>
      <c r="K16" s="37"/>
      <c r="L16" s="37"/>
      <c r="M16" s="37"/>
      <c r="N16" s="38">
        <f t="shared" si="0"/>
        <v>0</v>
      </c>
      <c r="O16" s="37"/>
      <c r="P16" s="39">
        <f>IF('[1]Access-Jul'!N16=0,'[1]Access-Jul'!M16,0)</f>
        <v>171275062</v>
      </c>
      <c r="Q16" s="39">
        <f>IF('[1]Access-Jul'!N16&gt;0,'[1]Access-Jul'!N16-('[1]Access-Jul'!N16-'[1]Access-Jul'!M16),0)</f>
        <v>0</v>
      </c>
      <c r="R16" s="39">
        <f t="shared" si="1"/>
        <v>171275062</v>
      </c>
      <c r="S16" s="39">
        <f>'[1]Access-Jul'!O16</f>
        <v>171057017.27000001</v>
      </c>
      <c r="T16" s="40">
        <f t="shared" si="2"/>
        <v>0.99872693241237898</v>
      </c>
      <c r="U16" s="39">
        <f>'[1]Access-Jul'!P16</f>
        <v>171057017.27000001</v>
      </c>
      <c r="V16" s="43">
        <f t="shared" si="3"/>
        <v>0.99872693241237898</v>
      </c>
      <c r="W16" s="39">
        <f>'[1]Access-Jul'!Q16</f>
        <v>171057017.27000001</v>
      </c>
      <c r="X16" s="40">
        <f t="shared" si="4"/>
        <v>0.99872693241237898</v>
      </c>
    </row>
    <row r="17" spans="1:24" ht="28.5" customHeight="1" x14ac:dyDescent="0.2">
      <c r="A17" s="34" t="str">
        <f>'[1]Access-Jul'!A17</f>
        <v>71103</v>
      </c>
      <c r="B17" s="34" t="str">
        <f>'[1]Access-Jul'!B17</f>
        <v>ENCARGOS FINANC.DA UNIAO-SENTENCAS JUDICIAIS</v>
      </c>
      <c r="C17" s="34" t="str">
        <f>CONCATENATE('[1]Access-Jul'!C17,".",'[1]Access-Jul'!D17)</f>
        <v>28.846</v>
      </c>
      <c r="D17" s="34" t="str">
        <f>CONCATENATE('[1]Access-Jul'!E17,".",'[1]Access-Jul'!G17)</f>
        <v>0901.0005</v>
      </c>
      <c r="E17" s="35" t="str">
        <f>'[1]Access-Jul'!F17</f>
        <v>OPERACOES ESPECIAIS: CUMPRIMENTO DE SENTENCAS JUDICIAIS</v>
      </c>
      <c r="F17" s="36" t="str">
        <f>'[1]Access-Jul'!H17</f>
        <v>SENTENCAS JUDICIAIS TRANSITADAS EM JULGADO (PRECATORIOS)</v>
      </c>
      <c r="G17" s="34" t="str">
        <f>'[1]Access-Jul'!I17</f>
        <v>1</v>
      </c>
      <c r="H17" s="34" t="str">
        <f>'[1]Access-Jul'!J17</f>
        <v>1000</v>
      </c>
      <c r="I17" s="35" t="str">
        <f>'[1]Access-Jul'!K17</f>
        <v>RECURSOS LIVRES DA UNIAO</v>
      </c>
      <c r="J17" s="34" t="str">
        <f>'[1]Access-Jul'!L17</f>
        <v>3</v>
      </c>
      <c r="K17" s="37"/>
      <c r="L17" s="37"/>
      <c r="M17" s="37"/>
      <c r="N17" s="38">
        <f t="shared" si="0"/>
        <v>0</v>
      </c>
      <c r="O17" s="37"/>
      <c r="P17" s="39">
        <f>IF('[1]Access-Jul'!N17=0,'[1]Access-Jul'!M17,0)</f>
        <v>0</v>
      </c>
      <c r="Q17" s="39">
        <f>IF('[1]Access-Jul'!N17&gt;0,'[1]Access-Jul'!N17-('[1]Access-Jul'!N17-'[1]Access-Jul'!M17),0)</f>
        <v>165612687.78</v>
      </c>
      <c r="R17" s="39">
        <f t="shared" si="1"/>
        <v>165612687.78</v>
      </c>
      <c r="S17" s="39">
        <f>'[1]Access-Jul'!O17</f>
        <v>165612687.78</v>
      </c>
      <c r="T17" s="40">
        <f t="shared" si="2"/>
        <v>1</v>
      </c>
      <c r="U17" s="39">
        <f>'[1]Access-Jul'!P17</f>
        <v>165612687.78</v>
      </c>
      <c r="V17" s="43">
        <f t="shared" si="3"/>
        <v>1</v>
      </c>
      <c r="W17" s="39">
        <f>'[1]Access-Jul'!Q17</f>
        <v>165612687.78</v>
      </c>
      <c r="X17" s="40">
        <f t="shared" si="4"/>
        <v>1</v>
      </c>
    </row>
    <row r="18" spans="1:24" ht="28.5" customHeight="1" x14ac:dyDescent="0.2">
      <c r="A18" s="34" t="str">
        <f>'[1]Access-Jul'!A18</f>
        <v>71103</v>
      </c>
      <c r="B18" s="34" t="str">
        <f>'[1]Access-Jul'!B18</f>
        <v>ENCARGOS FINANC.DA UNIAO-SENTENCAS JUDICIAIS</v>
      </c>
      <c r="C18" s="34" t="str">
        <f>CONCATENATE('[1]Access-Jul'!C18,".",'[1]Access-Jul'!D18)</f>
        <v>28.846</v>
      </c>
      <c r="D18" s="34" t="str">
        <f>CONCATENATE('[1]Access-Jul'!E18,".",'[1]Access-Jul'!G18)</f>
        <v>0901.0005</v>
      </c>
      <c r="E18" s="35" t="str">
        <f>'[1]Access-Jul'!F18</f>
        <v>OPERACOES ESPECIAIS: CUMPRIMENTO DE SENTENCAS JUDICIAIS</v>
      </c>
      <c r="F18" s="36" t="str">
        <f>'[1]Access-Jul'!H18</f>
        <v>SENTENCAS JUDICIAIS TRANSITADAS EM JULGADO (PRECATORIOS)</v>
      </c>
      <c r="G18" s="34" t="str">
        <f>'[1]Access-Jul'!I18</f>
        <v>1</v>
      </c>
      <c r="H18" s="34" t="str">
        <f>'[1]Access-Jul'!J18</f>
        <v>1000</v>
      </c>
      <c r="I18" s="35" t="str">
        <f>'[1]Access-Jul'!K18</f>
        <v>RECURSOS LIVRES DA UNIAO</v>
      </c>
      <c r="J18" s="34" t="str">
        <f>'[1]Access-Jul'!L18</f>
        <v>1</v>
      </c>
      <c r="K18" s="37"/>
      <c r="L18" s="37"/>
      <c r="M18" s="37"/>
      <c r="N18" s="38">
        <f t="shared" si="0"/>
        <v>0</v>
      </c>
      <c r="O18" s="37"/>
      <c r="P18" s="39">
        <f>IF('[1]Access-Jul'!N18=0,'[1]Access-Jul'!M18,0)</f>
        <v>0</v>
      </c>
      <c r="Q18" s="39">
        <f>IF('[1]Access-Jul'!N18&gt;0,'[1]Access-Jul'!N18-('[1]Access-Jul'!N18-'[1]Access-Jul'!M18),0)</f>
        <v>308337135</v>
      </c>
      <c r="R18" s="39">
        <f t="shared" si="1"/>
        <v>308337135</v>
      </c>
      <c r="S18" s="39">
        <f>'[1]Access-Jul'!O18</f>
        <v>308337135</v>
      </c>
      <c r="T18" s="40">
        <f t="shared" si="2"/>
        <v>1</v>
      </c>
      <c r="U18" s="39">
        <f>'[1]Access-Jul'!P18</f>
        <v>308337135</v>
      </c>
      <c r="V18" s="43">
        <f t="shared" si="3"/>
        <v>1</v>
      </c>
      <c r="W18" s="39">
        <f>'[1]Access-Jul'!Q18</f>
        <v>308337135</v>
      </c>
      <c r="X18" s="40">
        <f t="shared" si="4"/>
        <v>1</v>
      </c>
    </row>
    <row r="19" spans="1:24" ht="28.5" customHeight="1" x14ac:dyDescent="0.2">
      <c r="A19" s="34" t="str">
        <f>'[1]Access-Jul'!A19</f>
        <v>71103</v>
      </c>
      <c r="B19" s="34" t="str">
        <f>'[1]Access-Jul'!B19</f>
        <v>ENCARGOS FINANC.DA UNIAO-SENTENCAS JUDICIAIS</v>
      </c>
      <c r="C19" s="34" t="str">
        <f>CONCATENATE('[1]Access-Jul'!C19,".",'[1]Access-Jul'!D19)</f>
        <v>28.846</v>
      </c>
      <c r="D19" s="34" t="str">
        <f>CONCATENATE('[1]Access-Jul'!E19,".",'[1]Access-Jul'!G19)</f>
        <v>0901.00G5</v>
      </c>
      <c r="E19" s="35" t="str">
        <f>'[1]Access-Jul'!F19</f>
        <v>OPERACOES ESPECIAIS: CUMPRIMENTO DE SENTENCAS JUDICIAIS</v>
      </c>
      <c r="F19" s="36" t="str">
        <f>'[1]Access-Jul'!H19</f>
        <v>CONTRIBUICAO DA UNIAO, DE SUAS AUTARQUIAS E FUNDACOES PARA O</v>
      </c>
      <c r="G19" s="34" t="str">
        <f>'[1]Access-Jul'!I19</f>
        <v>1</v>
      </c>
      <c r="H19" s="34" t="str">
        <f>'[1]Access-Jul'!J19</f>
        <v>1000</v>
      </c>
      <c r="I19" s="35" t="str">
        <f>'[1]Access-Jul'!K19</f>
        <v>RECURSOS LIVRES DA UNIAO</v>
      </c>
      <c r="J19" s="34" t="str">
        <f>'[1]Access-Jul'!L19</f>
        <v>1</v>
      </c>
      <c r="K19" s="37"/>
      <c r="L19" s="37"/>
      <c r="M19" s="37"/>
      <c r="N19" s="38">
        <f t="shared" si="0"/>
        <v>0</v>
      </c>
      <c r="O19" s="37"/>
      <c r="P19" s="39">
        <f>IF('[1]Access-Jul'!N19=0,'[1]Access-Jul'!M19,0)</f>
        <v>38823664</v>
      </c>
      <c r="Q19" s="39">
        <f>IF('[1]Access-Jul'!N19&gt;0,'[1]Access-Jul'!N19-('[1]Access-Jul'!N19-'[1]Access-Jul'!M19),0)</f>
        <v>0</v>
      </c>
      <c r="R19" s="39">
        <f t="shared" si="1"/>
        <v>38823664</v>
      </c>
      <c r="S19" s="39">
        <f>'[1]Access-Jul'!O19</f>
        <v>38823655.600000001</v>
      </c>
      <c r="T19" s="40">
        <f t="shared" si="2"/>
        <v>0.99999978363711373</v>
      </c>
      <c r="U19" s="39">
        <f>'[1]Access-Jul'!P19</f>
        <v>38823655.600000001</v>
      </c>
      <c r="V19" s="43">
        <f t="shared" si="3"/>
        <v>0.99999978363711373</v>
      </c>
      <c r="W19" s="39">
        <f>'[1]Access-Jul'!Q19</f>
        <v>38823655.600000001</v>
      </c>
      <c r="X19" s="40">
        <f t="shared" si="4"/>
        <v>0.99999978363711373</v>
      </c>
    </row>
    <row r="20" spans="1:24" ht="28.5" customHeight="1" x14ac:dyDescent="0.2">
      <c r="A20" s="34" t="str">
        <f>'[1]Access-Jul'!A20</f>
        <v>71103</v>
      </c>
      <c r="B20" s="34" t="str">
        <f>'[1]Access-Jul'!B20</f>
        <v>ENCARGOS FINANC.DA UNIAO-SENTENCAS JUDICIAIS</v>
      </c>
      <c r="C20" s="34" t="str">
        <f>CONCATENATE('[1]Access-Jul'!C20,".",'[1]Access-Jul'!D20)</f>
        <v>28.846</v>
      </c>
      <c r="D20" s="34" t="str">
        <f>CONCATENATE('[1]Access-Jul'!E20,".",'[1]Access-Jul'!G20)</f>
        <v>0901.0625</v>
      </c>
      <c r="E20" s="35" t="str">
        <f>'[1]Access-Jul'!F20</f>
        <v>OPERACOES ESPECIAIS: CUMPRIMENTO DE SENTENCAS JUDICIAIS</v>
      </c>
      <c r="F20" s="36" t="str">
        <f>'[1]Access-Jul'!H20</f>
        <v>SENTENCAS JUDICIAIS TRANSITADAS EM JULGADO DE PEQUENO VALOR</v>
      </c>
      <c r="G20" s="34" t="str">
        <f>'[1]Access-Jul'!I20</f>
        <v>1</v>
      </c>
      <c r="H20" s="34" t="str">
        <f>'[1]Access-Jul'!J20</f>
        <v>1000</v>
      </c>
      <c r="I20" s="35" t="str">
        <f>'[1]Access-Jul'!K20</f>
        <v>RECURSOS LIVRES DA UNIAO</v>
      </c>
      <c r="J20" s="34" t="str">
        <f>'[1]Access-Jul'!L20</f>
        <v>5</v>
      </c>
      <c r="K20" s="37"/>
      <c r="L20" s="37"/>
      <c r="M20" s="37"/>
      <c r="N20" s="38">
        <f t="shared" si="0"/>
        <v>0</v>
      </c>
      <c r="O20" s="37"/>
      <c r="P20" s="39">
        <f>IF('[1]Access-Jul'!N20=0,'[1]Access-Jul'!M20,0)</f>
        <v>532273</v>
      </c>
      <c r="Q20" s="39">
        <f>IF('[1]Access-Jul'!N20&gt;0,'[1]Access-Jul'!N20-('[1]Access-Jul'!N20-'[1]Access-Jul'!M20),0)</f>
        <v>0</v>
      </c>
      <c r="R20" s="39">
        <f t="shared" si="1"/>
        <v>532273</v>
      </c>
      <c r="S20" s="39">
        <f>'[1]Access-Jul'!O20</f>
        <v>532271</v>
      </c>
      <c r="T20" s="40">
        <f t="shared" si="2"/>
        <v>0.99999624252967934</v>
      </c>
      <c r="U20" s="39">
        <f>'[1]Access-Jul'!P20</f>
        <v>532271</v>
      </c>
      <c r="V20" s="43">
        <f t="shared" si="3"/>
        <v>0.99999624252967934</v>
      </c>
      <c r="W20" s="39">
        <f>'[1]Access-Jul'!Q20</f>
        <v>532271</v>
      </c>
      <c r="X20" s="40">
        <f t="shared" si="4"/>
        <v>0.99999624252967934</v>
      </c>
    </row>
    <row r="21" spans="1:24" ht="28.5" customHeight="1" x14ac:dyDescent="0.2">
      <c r="A21" s="34" t="str">
        <f>'[1]Access-Jul'!A21</f>
        <v>71103</v>
      </c>
      <c r="B21" s="34" t="str">
        <f>'[1]Access-Jul'!B21</f>
        <v>ENCARGOS FINANC.DA UNIAO-SENTENCAS JUDICIAIS</v>
      </c>
      <c r="C21" s="34" t="str">
        <f>CONCATENATE('[1]Access-Jul'!C21,".",'[1]Access-Jul'!D21)</f>
        <v>28.846</v>
      </c>
      <c r="D21" s="34" t="str">
        <f>CONCATENATE('[1]Access-Jul'!E21,".",'[1]Access-Jul'!G21)</f>
        <v>0901.0625</v>
      </c>
      <c r="E21" s="35" t="str">
        <f>'[1]Access-Jul'!F21</f>
        <v>OPERACOES ESPECIAIS: CUMPRIMENTO DE SENTENCAS JUDICIAIS</v>
      </c>
      <c r="F21" s="36" t="str">
        <f>'[1]Access-Jul'!H21</f>
        <v>SENTENCAS JUDICIAIS TRANSITADAS EM JULGADO DE PEQUENO VALOR</v>
      </c>
      <c r="G21" s="34" t="str">
        <f>'[1]Access-Jul'!I21</f>
        <v>1</v>
      </c>
      <c r="H21" s="34" t="str">
        <f>'[1]Access-Jul'!J21</f>
        <v>1000</v>
      </c>
      <c r="I21" s="35" t="str">
        <f>'[1]Access-Jul'!K21</f>
        <v>RECURSOS LIVRES DA UNIAO</v>
      </c>
      <c r="J21" s="34" t="str">
        <f>'[1]Access-Jul'!L21</f>
        <v>3</v>
      </c>
      <c r="K21" s="37"/>
      <c r="L21" s="37"/>
      <c r="M21" s="37"/>
      <c r="N21" s="38">
        <f t="shared" si="0"/>
        <v>0</v>
      </c>
      <c r="O21" s="37"/>
      <c r="P21" s="39">
        <f>IF('[1]Access-Jul'!N21=0,'[1]Access-Jul'!M21,0)</f>
        <v>508581282</v>
      </c>
      <c r="Q21" s="39">
        <f>IF('[1]Access-Jul'!N21&gt;0,'[1]Access-Jul'!N21-('[1]Access-Jul'!N21-'[1]Access-Jul'!M21),0)</f>
        <v>0</v>
      </c>
      <c r="R21" s="39">
        <f t="shared" si="1"/>
        <v>508581282</v>
      </c>
      <c r="S21" s="39">
        <f>'[1]Access-Jul'!O21</f>
        <v>508086550.02999997</v>
      </c>
      <c r="T21" s="40">
        <f t="shared" si="2"/>
        <v>0.99902723126566029</v>
      </c>
      <c r="U21" s="39">
        <f>'[1]Access-Jul'!P21</f>
        <v>508086550.02999997</v>
      </c>
      <c r="V21" s="43">
        <f t="shared" si="3"/>
        <v>0.99902723126566029</v>
      </c>
      <c r="W21" s="39">
        <f>'[1]Access-Jul'!Q21</f>
        <v>508086550.02999997</v>
      </c>
      <c r="X21" s="40">
        <f t="shared" si="4"/>
        <v>0.99902723126566029</v>
      </c>
    </row>
    <row r="22" spans="1:24" ht="28.5" customHeight="1" x14ac:dyDescent="0.2">
      <c r="A22" s="34" t="str">
        <f>'[1]Access-Jul'!A22</f>
        <v>71103</v>
      </c>
      <c r="B22" s="34" t="str">
        <f>'[1]Access-Jul'!B22</f>
        <v>ENCARGOS FINANC.DA UNIAO-SENTENCAS JUDICIAIS</v>
      </c>
      <c r="C22" s="34" t="str">
        <f>CONCATENATE('[1]Access-Jul'!C22,".",'[1]Access-Jul'!D22)</f>
        <v>28.846</v>
      </c>
      <c r="D22" s="34" t="str">
        <f>CONCATENATE('[1]Access-Jul'!E22,".",'[1]Access-Jul'!G22)</f>
        <v>0901.0625</v>
      </c>
      <c r="E22" s="35" t="str">
        <f>'[1]Access-Jul'!F22</f>
        <v>OPERACOES ESPECIAIS: CUMPRIMENTO DE SENTENCAS JUDICIAIS</v>
      </c>
      <c r="F22" s="36" t="str">
        <f>'[1]Access-Jul'!H22</f>
        <v>SENTENCAS JUDICIAIS TRANSITADAS EM JULGADO DE PEQUENO VALOR</v>
      </c>
      <c r="G22" s="34" t="str">
        <f>'[1]Access-Jul'!I22</f>
        <v>1</v>
      </c>
      <c r="H22" s="34" t="str">
        <f>'[1]Access-Jul'!J22</f>
        <v>1000</v>
      </c>
      <c r="I22" s="35" t="str">
        <f>'[1]Access-Jul'!K22</f>
        <v>RECURSOS LIVRES DA UNIAO</v>
      </c>
      <c r="J22" s="34" t="str">
        <f>'[1]Access-Jul'!L22</f>
        <v>1</v>
      </c>
      <c r="K22" s="37"/>
      <c r="L22" s="37"/>
      <c r="M22" s="37"/>
      <c r="N22" s="38">
        <f t="shared" si="0"/>
        <v>0</v>
      </c>
      <c r="O22" s="37"/>
      <c r="P22" s="39">
        <f>IF('[1]Access-Jul'!N22=0,'[1]Access-Jul'!M22,0)</f>
        <v>49060386</v>
      </c>
      <c r="Q22" s="39">
        <f>IF('[1]Access-Jul'!N22&gt;0,'[1]Access-Jul'!N22-('[1]Access-Jul'!N22-'[1]Access-Jul'!M22),0)</f>
        <v>0</v>
      </c>
      <c r="R22" s="39">
        <f t="shared" si="1"/>
        <v>49060386</v>
      </c>
      <c r="S22" s="39">
        <f>'[1]Access-Jul'!O22</f>
        <v>49060380.899999999</v>
      </c>
      <c r="T22" s="40">
        <f t="shared" si="2"/>
        <v>0.99999989604647621</v>
      </c>
      <c r="U22" s="39">
        <f>'[1]Access-Jul'!P22</f>
        <v>49060380.899999999</v>
      </c>
      <c r="V22" s="44">
        <f t="shared" si="3"/>
        <v>0.99999989604647621</v>
      </c>
      <c r="W22" s="39">
        <f>'[1]Access-Jul'!Q22</f>
        <v>49060380.899999999</v>
      </c>
      <c r="X22" s="40">
        <f t="shared" si="4"/>
        <v>0.99999989604647621</v>
      </c>
    </row>
    <row r="23" spans="1:24" ht="28.5" customHeight="1" thickBot="1" x14ac:dyDescent="0.25">
      <c r="A23" s="34" t="str">
        <f>'[1]Access-Jul'!A23</f>
        <v>71103</v>
      </c>
      <c r="B23" s="34" t="str">
        <f>'[1]Access-Jul'!B23</f>
        <v>ENCARGOS FINANC.DA UNIAO-SENTENCAS JUDICIAIS</v>
      </c>
      <c r="C23" s="34" t="str">
        <f>CONCATENATE('[1]Access-Jul'!C23,".",'[1]Access-Jul'!D23)</f>
        <v>28.846</v>
      </c>
      <c r="D23" s="34" t="str">
        <f>CONCATENATE('[1]Access-Jul'!E23,".",'[1]Access-Jul'!G23)</f>
        <v>0901.0EC7</v>
      </c>
      <c r="E23" s="35" t="str">
        <f>'[1]Access-Jul'!F23</f>
        <v>OPERACOES ESPECIAIS: CUMPRIMENTO DE SENTENCAS JUDICIAIS</v>
      </c>
      <c r="F23" s="36" t="str">
        <f>'[1]Access-Jul'!H23</f>
        <v>SENTENCAS JUDICIAIS TRANSITADAS EM JULGADO (PRECATORIOS RELA</v>
      </c>
      <c r="G23" s="34" t="str">
        <f>'[1]Access-Jul'!I23</f>
        <v>1</v>
      </c>
      <c r="H23" s="34" t="str">
        <f>'[1]Access-Jul'!J23</f>
        <v>1000</v>
      </c>
      <c r="I23" s="35" t="str">
        <f>'[1]Access-Jul'!K23</f>
        <v>RECURSOS LIVRES DA UNIAO</v>
      </c>
      <c r="J23" s="34" t="str">
        <f>'[1]Access-Jul'!L23</f>
        <v>3</v>
      </c>
      <c r="K23" s="37"/>
      <c r="L23" s="37"/>
      <c r="M23" s="37"/>
      <c r="N23" s="38">
        <f t="shared" si="0"/>
        <v>0</v>
      </c>
      <c r="O23" s="37"/>
      <c r="P23" s="39">
        <f>IF('[1]Access-Jul'!N23=0,'[1]Access-Jul'!M23,0)</f>
        <v>0</v>
      </c>
      <c r="Q23" s="45">
        <f>IF('[1]Access-Jul'!N23&gt;0,'[1]Access-Jul'!N23-('[1]Access-Jul'!N23-'[1]Access-Jul'!M23),0)</f>
        <v>1809836.76</v>
      </c>
      <c r="R23" s="39">
        <f t="shared" si="1"/>
        <v>1809836.76</v>
      </c>
      <c r="S23" s="39">
        <f>'[1]Access-Jul'!O23</f>
        <v>1809836.76</v>
      </c>
      <c r="T23" s="40">
        <f t="shared" si="2"/>
        <v>1</v>
      </c>
      <c r="U23" s="39">
        <f>'[1]Access-Jul'!P23</f>
        <v>1809836.76</v>
      </c>
      <c r="V23" s="46">
        <f t="shared" si="3"/>
        <v>1</v>
      </c>
      <c r="W23" s="39">
        <f>'[1]Access-Jul'!Q23</f>
        <v>1809836.76</v>
      </c>
      <c r="X23" s="40">
        <f t="shared" si="4"/>
        <v>1</v>
      </c>
    </row>
    <row r="24" spans="1:24" ht="28.5" customHeight="1" thickBot="1" x14ac:dyDescent="0.25">
      <c r="A24" s="14" t="s">
        <v>48</v>
      </c>
      <c r="B24" s="47"/>
      <c r="C24" s="47"/>
      <c r="D24" s="47"/>
      <c r="E24" s="47"/>
      <c r="F24" s="47"/>
      <c r="G24" s="47"/>
      <c r="H24" s="47"/>
      <c r="I24" s="47"/>
      <c r="J24" s="15"/>
      <c r="K24" s="48">
        <f t="shared" ref="K24:S24" si="5">SUM(K10:K23)</f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5"/>
        <v>0</v>
      </c>
      <c r="P24" s="49">
        <f t="shared" si="5"/>
        <v>2100803202</v>
      </c>
      <c r="Q24" s="49">
        <f t="shared" si="5"/>
        <v>4428721961.0600004</v>
      </c>
      <c r="R24" s="49">
        <f t="shared" si="5"/>
        <v>6529525163.0599995</v>
      </c>
      <c r="S24" s="49">
        <f t="shared" si="5"/>
        <v>6527301535.7300005</v>
      </c>
      <c r="T24" s="50">
        <f t="shared" si="2"/>
        <v>0.99965945037740589</v>
      </c>
      <c r="U24" s="49">
        <f>SUM(U10:U23)</f>
        <v>6527301535.7300005</v>
      </c>
      <c r="V24" s="51">
        <f t="shared" si="3"/>
        <v>0.99965945037740589</v>
      </c>
      <c r="W24" s="49">
        <f>SUM(W10:W23)</f>
        <v>6527301535.7300005</v>
      </c>
      <c r="X24" s="51">
        <f t="shared" si="4"/>
        <v>0.99965945037740589</v>
      </c>
    </row>
    <row r="25" spans="1:24" ht="12.75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52"/>
      <c r="Q25" s="2"/>
      <c r="R25" s="2"/>
      <c r="S25" s="2"/>
      <c r="T25" s="2"/>
      <c r="U25" s="4"/>
      <c r="V25" s="2"/>
      <c r="W25" s="4"/>
      <c r="X25" s="2"/>
    </row>
    <row r="26" spans="1:24" ht="12.75" x14ac:dyDescent="0.2">
      <c r="A26" s="2" t="s">
        <v>50</v>
      </c>
      <c r="B26" s="53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54"/>
      <c r="O26" s="54"/>
      <c r="P26" s="55"/>
      <c r="Q26" s="54"/>
      <c r="R26" s="2"/>
      <c r="S26" s="2"/>
      <c r="T26" s="2"/>
      <c r="U26" s="4"/>
      <c r="V26" s="2"/>
      <c r="W26" s="4"/>
      <c r="X26" s="2"/>
    </row>
    <row r="27" spans="1:24" s="63" customFormat="1" ht="15.95" customHeight="1" x14ac:dyDescent="0.2">
      <c r="A27" s="56"/>
      <c r="B27" s="57"/>
      <c r="C27" s="56"/>
      <c r="D27" s="56"/>
      <c r="E27" s="56"/>
      <c r="F27" s="56"/>
      <c r="G27" s="56"/>
      <c r="H27" s="58"/>
      <c r="I27" s="58"/>
      <c r="J27" s="58"/>
      <c r="K27" s="56"/>
      <c r="L27" s="56"/>
      <c r="M27" s="59"/>
      <c r="N27" s="60"/>
      <c r="O27" s="60"/>
      <c r="P27" s="61"/>
      <c r="Q27" s="60"/>
      <c r="R27" s="59"/>
      <c r="S27" s="59"/>
      <c r="T27" s="59"/>
      <c r="U27" s="62"/>
      <c r="V27" s="59"/>
      <c r="W27" s="62"/>
      <c r="X27" s="59"/>
    </row>
    <row r="28" spans="1:24" s="63" customFormat="1" ht="15.95" customHeight="1" x14ac:dyDescent="0.2"/>
    <row r="29" spans="1:24" s="63" customFormat="1" ht="15.95" customHeight="1" x14ac:dyDescent="0.2">
      <c r="O29" s="63" t="s">
        <v>51</v>
      </c>
    </row>
    <row r="30" spans="1:24" s="63" customFormat="1" ht="15.95" customHeight="1" x14ac:dyDescent="0.2"/>
    <row r="31" spans="1:24" s="63" customFormat="1" ht="15.95" customHeight="1" x14ac:dyDescent="0.2"/>
    <row r="32" spans="1:24" s="63" customFormat="1" ht="15.95" customHeight="1" x14ac:dyDescent="0.2"/>
    <row r="33" s="63" customFormat="1" ht="15.95" customHeight="1" x14ac:dyDescent="0.2"/>
    <row r="34" s="63" customFormat="1" ht="15.95" customHeight="1" x14ac:dyDescent="0.2"/>
    <row r="35" s="63" customFormat="1" ht="15.95" customHeight="1" x14ac:dyDescent="0.2"/>
    <row r="36" s="63" customFormat="1" ht="15.95" customHeight="1" x14ac:dyDescent="0.2"/>
    <row r="37" s="63" customFormat="1" ht="15.95" customHeight="1" x14ac:dyDescent="0.2"/>
    <row r="38" s="63" customFormat="1" ht="15.95" customHeight="1" x14ac:dyDescent="0.2"/>
    <row r="39" s="63" customFormat="1" ht="15.95" customHeight="1" x14ac:dyDescent="0.2"/>
    <row r="40" s="63" customFormat="1" ht="15.95" customHeight="1" x14ac:dyDescent="0.2"/>
    <row r="41" s="63" customFormat="1" ht="15.95" customHeight="1" x14ac:dyDescent="0.2"/>
    <row r="42" s="63" customFormat="1" ht="15.95" customHeight="1" x14ac:dyDescent="0.2"/>
    <row r="43" s="63" customFormat="1" ht="15.95" customHeight="1" x14ac:dyDescent="0.2"/>
    <row r="44" s="63" customFormat="1" ht="15.95" customHeight="1" x14ac:dyDescent="0.2"/>
    <row r="45" s="63" customFormat="1" ht="15.95" customHeight="1" x14ac:dyDescent="0.2"/>
    <row r="46" s="63" customFormat="1" ht="15.95" customHeight="1" x14ac:dyDescent="0.2"/>
    <row r="47" s="63" customFormat="1" ht="15.95" customHeight="1" x14ac:dyDescent="0.2"/>
    <row r="48" s="63" customFormat="1" ht="15.95" customHeight="1" x14ac:dyDescent="0.2"/>
    <row r="49" s="63" customFormat="1" ht="15.95" customHeight="1" x14ac:dyDescent="0.2"/>
    <row r="50" s="63" customFormat="1" ht="15.95" customHeight="1" x14ac:dyDescent="0.2"/>
    <row r="51" s="63" customFormat="1" ht="15.95" customHeight="1" x14ac:dyDescent="0.2"/>
    <row r="52" s="63" customFormat="1" ht="15.95" customHeight="1" x14ac:dyDescent="0.2"/>
    <row r="53" s="63" customFormat="1" ht="15.95" customHeight="1" x14ac:dyDescent="0.2"/>
    <row r="54" s="63" customFormat="1" ht="15.95" customHeight="1" x14ac:dyDescent="0.2"/>
    <row r="55" s="63" customFormat="1" ht="15.95" customHeight="1" x14ac:dyDescent="0.2"/>
    <row r="56" s="63" customFormat="1" ht="15.95" customHeight="1" x14ac:dyDescent="0.2"/>
    <row r="57" s="63" customFormat="1" ht="15.95" customHeight="1" x14ac:dyDescent="0.2"/>
    <row r="58" s="63" customFormat="1" ht="15.95" customHeight="1" x14ac:dyDescent="0.2"/>
    <row r="59" s="63" customFormat="1" ht="15.95" customHeight="1" x14ac:dyDescent="0.2"/>
    <row r="60" s="63" customFormat="1" ht="15.95" customHeight="1" x14ac:dyDescent="0.2"/>
    <row r="61" s="63" customFormat="1" ht="15.95" customHeight="1" x14ac:dyDescent="0.2"/>
    <row r="62" s="63" customFormat="1" ht="15.95" customHeight="1" x14ac:dyDescent="0.2"/>
    <row r="63" s="63" customFormat="1" ht="15.95" customHeight="1" x14ac:dyDescent="0.2"/>
    <row r="64" s="63" customFormat="1" ht="15.95" customHeight="1" x14ac:dyDescent="0.2"/>
    <row r="65" s="63" customFormat="1" ht="15.95" customHeight="1" x14ac:dyDescent="0.2"/>
    <row r="66" s="63" customFormat="1" ht="15.95" customHeight="1" x14ac:dyDescent="0.2"/>
    <row r="67" s="63" customFormat="1" ht="15.95" customHeight="1" x14ac:dyDescent="0.2"/>
    <row r="68" s="63" customFormat="1" ht="15.95" customHeight="1" x14ac:dyDescent="0.2"/>
    <row r="69" s="63" customFormat="1" ht="15.95" customHeight="1" x14ac:dyDescent="0.2"/>
    <row r="70" s="63" customFormat="1" ht="15.95" customHeight="1" x14ac:dyDescent="0.2"/>
    <row r="71" s="63" customFormat="1" ht="15.95" customHeight="1" x14ac:dyDescent="0.2"/>
    <row r="72" s="63" customFormat="1" ht="15.95" customHeight="1" x14ac:dyDescent="0.2"/>
    <row r="73" s="63" customFormat="1" ht="15.95" customHeight="1" x14ac:dyDescent="0.2"/>
    <row r="74" s="63" customFormat="1" ht="15.95" customHeight="1" x14ac:dyDescent="0.2"/>
    <row r="75" s="63" customFormat="1" ht="15.95" customHeight="1" x14ac:dyDescent="0.2"/>
    <row r="76" s="63" customFormat="1" ht="15.95" customHeight="1" x14ac:dyDescent="0.2"/>
    <row r="77" s="63" customFormat="1" ht="15.95" customHeight="1" x14ac:dyDescent="0.2"/>
    <row r="78" s="63" customFormat="1" ht="15.95" customHeight="1" x14ac:dyDescent="0.2"/>
    <row r="79" s="63" customFormat="1" ht="15.95" customHeight="1" x14ac:dyDescent="0.2"/>
    <row r="80" s="63" customFormat="1" ht="15.95" customHeight="1" x14ac:dyDescent="0.2"/>
    <row r="81" s="63" customFormat="1" ht="15.95" customHeight="1" x14ac:dyDescent="0.2"/>
    <row r="82" s="63" customFormat="1" ht="15.95" customHeight="1" x14ac:dyDescent="0.2"/>
    <row r="83" s="63" customFormat="1" ht="15.95" customHeight="1" x14ac:dyDescent="0.2"/>
    <row r="84" s="63" customFormat="1" ht="15.95" customHeight="1" x14ac:dyDescent="0.2"/>
    <row r="85" s="63" customFormat="1" ht="15.95" customHeight="1" x14ac:dyDescent="0.2"/>
    <row r="86" s="63" customFormat="1" ht="15.95" customHeight="1" x14ac:dyDescent="0.2"/>
    <row r="87" s="63" customFormat="1" ht="15.95" customHeight="1" x14ac:dyDescent="0.2"/>
    <row r="88" s="63" customFormat="1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2023-08-18T19:38:01Z</dcterms:created>
  <dcterms:modified xsi:type="dcterms:W3CDTF">2023-08-18T19:38:49Z</dcterms:modified>
</cp:coreProperties>
</file>