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3\Relatório Final - Publicações\10 - Outubro\Publicacao internet TRF\Anexo II\090047\"/>
    </mc:Choice>
  </mc:AlternateContent>
  <bookViews>
    <workbookView xWindow="0" yWindow="0" windowWidth="28800" windowHeight="13590"/>
  </bookViews>
  <sheets>
    <sheet name="Out" sheetId="1" r:id="rId1"/>
  </sheets>
  <externalReferences>
    <externalReference r:id="rId2"/>
  </externalReferences>
  <definedNames>
    <definedName name="_xlnm.Print_Area" localSheetId="0">Out!$A$1:$X$26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M24" i="1"/>
  <c r="L24" i="1"/>
  <c r="K24" i="1"/>
  <c r="W23" i="1"/>
  <c r="U23" i="1"/>
  <c r="S23" i="1"/>
  <c r="Q23" i="1"/>
  <c r="R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R20" i="1" s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R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R14" i="1" s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4" i="1" s="1"/>
  <c r="U10" i="1"/>
  <c r="U24" i="1" s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Q24" i="1" l="1"/>
  <c r="S24" i="1"/>
  <c r="P24" i="1"/>
  <c r="R10" i="1"/>
  <c r="V10" i="1" s="1"/>
  <c r="R13" i="1"/>
  <c r="R16" i="1"/>
  <c r="V16" i="1" s="1"/>
  <c r="R19" i="1"/>
  <c r="X19" i="1" s="1"/>
  <c r="R22" i="1"/>
  <c r="T22" i="1" s="1"/>
  <c r="X22" i="1"/>
  <c r="V22" i="1"/>
  <c r="T19" i="1"/>
  <c r="X10" i="1"/>
  <c r="T10" i="1"/>
  <c r="V13" i="1"/>
  <c r="X13" i="1"/>
  <c r="T13" i="1"/>
  <c r="V17" i="1"/>
  <c r="T17" i="1"/>
  <c r="X17" i="1"/>
  <c r="V20" i="1"/>
  <c r="T20" i="1"/>
  <c r="X20" i="1"/>
  <c r="V23" i="1"/>
  <c r="T23" i="1"/>
  <c r="X23" i="1"/>
  <c r="X18" i="1"/>
  <c r="V18" i="1"/>
  <c r="T18" i="1"/>
  <c r="X21" i="1"/>
  <c r="V21" i="1"/>
  <c r="T21" i="1"/>
  <c r="X16" i="1"/>
  <c r="V14" i="1"/>
  <c r="T14" i="1"/>
  <c r="X14" i="1"/>
  <c r="X15" i="1"/>
  <c r="V15" i="1"/>
  <c r="T15" i="1"/>
  <c r="N24" i="1"/>
  <c r="R11" i="1"/>
  <c r="R12" i="1"/>
  <c r="R24" i="1" l="1"/>
  <c r="V19" i="1"/>
  <c r="T16" i="1"/>
  <c r="T24" i="1"/>
  <c r="V24" i="1"/>
  <c r="X24" i="1"/>
  <c r="X12" i="1"/>
  <c r="V12" i="1"/>
  <c r="T12" i="1"/>
  <c r="V11" i="1"/>
  <c r="T11" i="1"/>
  <c r="X11" i="1"/>
</calcChain>
</file>

<file path=xl/sharedStrings.xml><?xml version="1.0" encoding="utf-8"?>
<sst xmlns="http://schemas.openxmlformats.org/spreadsheetml/2006/main" count="56" uniqueCount="52">
  <si>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</si>
  <si>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</si>
  <si>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</si>
  <si>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</si>
  <si>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</si>
  <si>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</si>
  <si>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</si>
  <si>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</si>
  <si>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</si>
  <si>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</si>
  <si>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</si>
  <si>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</si>
  <si>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</si>
  <si>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</si>
  <si>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</si>
  <si>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</si>
  <si>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</si>
  <si>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</si>
  <si>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</si>
  <si>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</si>
  <si>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</si>
  <si>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</si>
  <si>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</si>
  <si>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</si>
  <si>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</si>
  <si>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</si>
  <si>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</si>
  <si>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</si>
  <si>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</si>
  <si>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</si>
  <si>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</si>
  <si>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</si>
  <si>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</si>
  <si>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</si>
  <si>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</si>
  <si>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</si>
  <si>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</si>
  <si>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</si>
  <si>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</si>
  <si>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</si>
  <si>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</si>
  <si>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</si>
  <si>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</si>
  <si>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</si>
  <si>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</si>
  <si>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</si>
  <si>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</si>
  <si>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</si>
  <si>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</si>
  <si>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</si>
  <si>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</si>
  <si>
    <t xml:space="preserve">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</si>
</sst>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0"/>
      <color theme="3"/>
      <name val="Arial"/>
      <family val="2"/>
    </font>
    <font>
      <sz val="10"/>
      <color rgb="FFC00000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10"/>
      <color theme="5" tint="-0.499984740745262"/>
      <name val="Arial"/>
      <family val="2"/>
    </font>
    <font>
      <b/>
      <sz val="9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164" fontId="2" fillId="0" borderId="23" xfId="4" applyNumberFormat="1" applyFont="1" applyBorder="1" applyAlignment="1">
      <alignment horizontal="right" vertical="center"/>
    </xf>
    <xf numFmtId="0" fontId="2" fillId="0" borderId="0" xfId="0" applyNumberFormat="1" applyFont="1"/>
    <xf numFmtId="164" fontId="2" fillId="0" borderId="21" xfId="4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21" xfId="5" applyNumberFormat="1" applyFont="1" applyBorder="1" applyAlignment="1">
      <alignment horizontal="right" vertical="center"/>
    </xf>
    <xf numFmtId="164" fontId="2" fillId="0" borderId="25" xfId="4" applyNumberFormat="1" applyFont="1" applyBorder="1" applyAlignment="1">
      <alignment horizontal="right" vertical="center"/>
    </xf>
    <xf numFmtId="166" fontId="4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2" applyNumberFormat="1" applyFont="1" applyBorder="1" applyAlignment="1">
      <alignment horizontal="right" vertical="center"/>
    </xf>
    <xf numFmtId="164" fontId="2" fillId="0" borderId="27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2" fillId="0" borderId="0" xfId="1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2" fillId="0" borderId="0" xfId="2" applyNumberFormat="1" applyFont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4" fontId="2" fillId="0" borderId="0" xfId="6" applyNumberFormat="1" applyFont="1" applyFill="1" applyAlignment="1">
      <alignment horizontal="right" vertical="center"/>
    </xf>
    <xf numFmtId="168" fontId="2" fillId="0" borderId="0" xfId="6" applyNumberFormat="1" applyFont="1" applyFill="1" applyAlignment="1">
      <alignment vertical="center"/>
    </xf>
    <xf numFmtId="168" fontId="2" fillId="0" borderId="0" xfId="7" applyNumberFormat="1" applyFont="1" applyFill="1" applyAlignment="1">
      <alignment vertical="center"/>
    </xf>
    <xf numFmtId="0" fontId="2" fillId="0" borderId="0" xfId="6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6" quotePrefix="1" applyNumberFormat="1" applyFont="1" applyFill="1" applyAlignment="1">
      <alignment horizontal="right" vertical="center"/>
    </xf>
    <xf numFmtId="168" fontId="2" fillId="0" borderId="0" xfId="6" applyNumberFormat="1" applyFont="1" applyFill="1" applyBorder="1" applyAlignment="1">
      <alignment vertical="center"/>
    </xf>
    <xf numFmtId="168" fontId="2" fillId="0" borderId="0" xfId="6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/>
    <xf numFmtId="4" fontId="2" fillId="0" borderId="0" xfId="0" applyNumberFormat="1" applyFont="1" applyBorder="1"/>
    <xf numFmtId="0" fontId="12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0" xfId="0" applyFont="1"/>
    <xf numFmtId="43" fontId="2" fillId="0" borderId="0" xfId="1" applyFont="1" applyAlignment="1">
      <alignment horizontal="left"/>
    </xf>
    <xf numFmtId="168" fontId="2" fillId="0" borderId="0" xfId="0" applyNumberFormat="1" applyFont="1"/>
    <xf numFmtId="0" fontId="13" fillId="0" borderId="0" xfId="0" applyFont="1"/>
    <xf numFmtId="0" fontId="9" fillId="2" borderId="0" xfId="0" applyFont="1" applyFill="1"/>
    <xf numFmtId="170" fontId="9" fillId="2" borderId="0" xfId="0" applyNumberFormat="1" applyFont="1" applyFill="1" applyAlignment="1"/>
    <xf numFmtId="0" fontId="9" fillId="0" borderId="0" xfId="0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70" fontId="9" fillId="0" borderId="0" xfId="0" applyNumberFormat="1" applyFont="1" applyAlignment="1"/>
    <xf numFmtId="43" fontId="2" fillId="0" borderId="0" xfId="1" applyFont="1"/>
    <xf numFmtId="170" fontId="2" fillId="0" borderId="0" xfId="0" applyNumberFormat="1" applyFont="1" applyAlignment="1"/>
    <xf numFmtId="0" fontId="14" fillId="0" borderId="0" xfId="0" applyFont="1"/>
    <xf numFmtId="4" fontId="14" fillId="0" borderId="0" xfId="0" applyNumberFormat="1" applyFont="1"/>
    <xf numFmtId="4" fontId="5" fillId="0" borderId="0" xfId="0" applyNumberFormat="1" applyFont="1" applyBorder="1"/>
    <xf numFmtId="4" fontId="2" fillId="0" borderId="0" xfId="6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0" fontId="2" fillId="0" borderId="0" xfId="6" applyFont="1" applyBorder="1" applyAlignment="1">
      <alignment vertical="center"/>
    </xf>
    <xf numFmtId="168" fontId="7" fillId="0" borderId="0" xfId="6" applyNumberFormat="1" applyFont="1" applyFill="1" applyBorder="1" applyAlignment="1">
      <alignment vertical="center"/>
    </xf>
    <xf numFmtId="169" fontId="8" fillId="0" borderId="0" xfId="6" applyNumberFormat="1" applyFont="1" applyFill="1" applyBorder="1" applyAlignment="1">
      <alignment vertical="center"/>
    </xf>
    <xf numFmtId="4" fontId="2" fillId="0" borderId="0" xfId="6" applyNumberFormat="1" applyFont="1" applyFill="1" applyBorder="1" applyAlignment="1">
      <alignment horizontal="center" vertical="center"/>
    </xf>
    <xf numFmtId="168" fontId="2" fillId="0" borderId="0" xfId="6" applyNumberFormat="1" applyFont="1" applyFill="1" applyBorder="1" applyAlignment="1">
      <alignment vertical="center" shrinkToFit="1"/>
    </xf>
    <xf numFmtId="168" fontId="2" fillId="0" borderId="0" xfId="0" applyNumberFormat="1" applyFont="1" applyFill="1" applyBorder="1" applyAlignment="1">
      <alignment vertical="center"/>
    </xf>
    <xf numFmtId="40" fontId="2" fillId="0" borderId="0" xfId="0" quotePrefix="1" applyNumberFormat="1" applyFont="1" applyFill="1" applyBorder="1" applyAlignment="1">
      <alignment horizontal="right" vertical="center"/>
    </xf>
    <xf numFmtId="168" fontId="2" fillId="0" borderId="0" xfId="0" applyNumberFormat="1" applyFont="1" applyBorder="1" applyAlignment="1">
      <alignment vertical="center"/>
    </xf>
    <xf numFmtId="40" fontId="2" fillId="0" borderId="0" xfId="0" applyNumberFormat="1" applyFont="1" applyBorder="1" applyAlignment="1">
      <alignment vertical="center"/>
    </xf>
    <xf numFmtId="40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4" fillId="0" borderId="5" xfId="3" applyFont="1" applyFill="1" applyBorder="1" applyAlignment="1">
      <alignment horizontal="center" vertical="center" wrapText="1"/>
    </xf>
    <xf numFmtId="0" fontId="4" fillId="0" borderId="26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9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3/Relat&#243;rio%20Final%20-%20Publica&#231;&#245;es/Anexo%20II%20-%20Transparencia%20Mensal%202023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2</v>
          </cell>
          <cell r="J10" t="str">
            <v>1002</v>
          </cell>
          <cell r="K10" t="str">
            <v>ATIVIDADES-FIM DA SEGURIDADE SOCIAL</v>
          </cell>
          <cell r="L10" t="str">
            <v>3</v>
          </cell>
          <cell r="M10">
            <v>3896533697.0599999</v>
          </cell>
          <cell r="N10">
            <v>3897012177</v>
          </cell>
          <cell r="O10">
            <v>3896285714.96</v>
          </cell>
          <cell r="P10">
            <v>3896285714.96</v>
          </cell>
          <cell r="Q10">
            <v>3896285714.96</v>
          </cell>
        </row>
        <row r="11">
          <cell r="A11" t="str">
            <v>33904</v>
          </cell>
          <cell r="B11" t="str">
            <v>FUNDO DO REGIME GERAL DA PREVIDENCIA SOCIAL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1152409078</v>
          </cell>
          <cell r="N11">
            <v>0</v>
          </cell>
          <cell r="O11">
            <v>1151121286.3800001</v>
          </cell>
          <cell r="P11">
            <v>1151121286.3800001</v>
          </cell>
          <cell r="Q11">
            <v>1151121286.3800001</v>
          </cell>
        </row>
        <row r="12">
          <cell r="A12" t="str">
            <v>33904</v>
          </cell>
          <cell r="B12" t="str">
            <v>FUNDO DO REGIME GERAL DA PREVIDENCIA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1002</v>
          </cell>
          <cell r="K12" t="str">
            <v>ATIVIDADES-FIM DA SEGURIDADE SOCIAL</v>
          </cell>
          <cell r="L12" t="str">
            <v>3</v>
          </cell>
          <cell r="M12">
            <v>884011516</v>
          </cell>
          <cell r="N12">
            <v>0</v>
          </cell>
          <cell r="O12">
            <v>883917328.35000002</v>
          </cell>
          <cell r="P12">
            <v>883917328.35000002</v>
          </cell>
          <cell r="Q12">
            <v>883917328.35000002</v>
          </cell>
        </row>
        <row r="13">
          <cell r="A13" t="str">
            <v>40901</v>
          </cell>
          <cell r="B13" t="str">
            <v>FUNDO DE AMPARO AO TRABALHADOR - FAT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0625</v>
          </cell>
          <cell r="H13" t="str">
            <v>SENTENCAS JUDICIAIS TRANSITADAS EM JULGADO DE PEQUENO VALOR</v>
          </cell>
          <cell r="I13" t="str">
            <v>2</v>
          </cell>
          <cell r="J13" t="str">
            <v>1000</v>
          </cell>
          <cell r="K13" t="str">
            <v>RECURSOS LIVRES DA UNIAO</v>
          </cell>
          <cell r="L13" t="str">
            <v>3</v>
          </cell>
          <cell r="M13">
            <v>734485</v>
          </cell>
          <cell r="N13">
            <v>0</v>
          </cell>
          <cell r="O13">
            <v>734478.32</v>
          </cell>
          <cell r="P13">
            <v>734478.32</v>
          </cell>
          <cell r="Q13">
            <v>734478.32</v>
          </cell>
        </row>
        <row r="14">
          <cell r="A14" t="str">
            <v>40904</v>
          </cell>
          <cell r="B14" t="str">
            <v>FUNDO DO REGIME GERAL DA PREVID.SOCIAL- FRGPS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0625</v>
          </cell>
          <cell r="H14" t="str">
            <v>SENTENCAS JUDICIAIS TRANSITADAS EM JULGADO DE PEQUENO VALOR</v>
          </cell>
          <cell r="I14" t="str">
            <v>2</v>
          </cell>
          <cell r="J14" t="str">
            <v>1002</v>
          </cell>
          <cell r="K14" t="str">
            <v>ATIVIDADES-FIM DA SEGURIDADE SOCIAL</v>
          </cell>
          <cell r="L14" t="str">
            <v>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55901</v>
          </cell>
          <cell r="B15" t="str">
            <v>FUNDO NACIONAL DE ASSISTENCIA SOCIAL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2</v>
          </cell>
          <cell r="J15" t="str">
            <v>1002</v>
          </cell>
          <cell r="K15" t="str">
            <v>ATIVIDADES-FIM DA SEGURIDADE SOCIAL</v>
          </cell>
          <cell r="L15" t="str">
            <v>3</v>
          </cell>
          <cell r="M15">
            <v>55505070.859999999</v>
          </cell>
          <cell r="N15">
            <v>55505071</v>
          </cell>
          <cell r="O15">
            <v>55505070.859999999</v>
          </cell>
          <cell r="P15">
            <v>55505070.859999999</v>
          </cell>
          <cell r="Q15">
            <v>55505070.859999999</v>
          </cell>
        </row>
        <row r="16">
          <cell r="A16" t="str">
            <v>55901</v>
          </cell>
          <cell r="B16" t="str">
            <v>FUNDO NACIONAL DE ASSISTENCIA SOCIAL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2</v>
          </cell>
          <cell r="J16" t="str">
            <v>1002</v>
          </cell>
          <cell r="K16" t="str">
            <v>ATIVIDADES-FIM DA SEGURIDADE SOCIAL</v>
          </cell>
          <cell r="L16" t="str">
            <v>3</v>
          </cell>
          <cell r="M16">
            <v>276968300</v>
          </cell>
          <cell r="N16">
            <v>0</v>
          </cell>
          <cell r="O16">
            <v>276919590.43000001</v>
          </cell>
          <cell r="P16">
            <v>276919590.43000001</v>
          </cell>
          <cell r="Q16">
            <v>276919590.43000001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165612385.18000001</v>
          </cell>
          <cell r="N17">
            <v>165612386</v>
          </cell>
          <cell r="O17">
            <v>165612385.18000001</v>
          </cell>
          <cell r="P17">
            <v>165612385.18000001</v>
          </cell>
          <cell r="Q17">
            <v>165612385.18000001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308337135</v>
          </cell>
          <cell r="N18">
            <v>308337135</v>
          </cell>
          <cell r="O18">
            <v>308337135</v>
          </cell>
          <cell r="P18">
            <v>308337135</v>
          </cell>
          <cell r="Q18">
            <v>308337135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00G5</v>
          </cell>
          <cell r="H19" t="str">
            <v>CONTRIBUICAO DA UNIAO, DE SUAS AUTARQUIAS E FUNDACOES PARA O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41735433</v>
          </cell>
          <cell r="N19">
            <v>0</v>
          </cell>
          <cell r="O19">
            <v>41735421.939999998</v>
          </cell>
          <cell r="P19">
            <v>41735421.939999998</v>
          </cell>
          <cell r="Q19">
            <v>41735421.939999998</v>
          </cell>
        </row>
        <row r="20">
          <cell r="A20" t="str">
            <v>71103</v>
          </cell>
          <cell r="B20" t="str">
            <v>ENCARGOS FINANC.DA UNIAO-SENTENCAS JUDICIAIS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0625</v>
          </cell>
          <cell r="H20" t="str">
            <v>SENTENCAS JUDICIAIS TRANSITADAS EM JULGADO DE PEQUENO VALOR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5</v>
          </cell>
          <cell r="M20">
            <v>1023632</v>
          </cell>
          <cell r="N20">
            <v>0</v>
          </cell>
          <cell r="O20">
            <v>1023629.53</v>
          </cell>
          <cell r="P20">
            <v>1023629.53</v>
          </cell>
          <cell r="Q20">
            <v>1023629.53</v>
          </cell>
        </row>
        <row r="21">
          <cell r="A21" t="str">
            <v>71103</v>
          </cell>
          <cell r="B21" t="str">
            <v>ENCARGOS FINANC.DA UNIAO-SENTENCAS JUDICIAIS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706520514</v>
          </cell>
          <cell r="N21">
            <v>0</v>
          </cell>
          <cell r="O21">
            <v>706319531</v>
          </cell>
          <cell r="P21">
            <v>706319531</v>
          </cell>
          <cell r="Q21">
            <v>706319531</v>
          </cell>
        </row>
        <row r="22">
          <cell r="A22" t="str">
            <v>71103</v>
          </cell>
          <cell r="B22" t="str">
            <v>ENCARGOS FINANC.DA UNIAO-SENTENCAS JUDICIAIS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71847243</v>
          </cell>
          <cell r="N22">
            <v>0</v>
          </cell>
          <cell r="O22">
            <v>71847235.530000001</v>
          </cell>
          <cell r="P22">
            <v>71847235.530000001</v>
          </cell>
          <cell r="Q22">
            <v>71847235.530000001</v>
          </cell>
        </row>
        <row r="23">
          <cell r="A23" t="str">
            <v>71103</v>
          </cell>
          <cell r="B23" t="str">
            <v>ENCARGOS FINANC.DA UNIAO-SENTENCAS JUDICIAIS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0EC7</v>
          </cell>
          <cell r="H23" t="str">
            <v>SENTENCAS JUDICIAIS TRANSITADAS EM JULGADO (PRECATORIOS RELA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1809836.76</v>
          </cell>
          <cell r="N23">
            <v>1809837</v>
          </cell>
          <cell r="O23">
            <v>1809836.76</v>
          </cell>
          <cell r="P23">
            <v>1809836.76</v>
          </cell>
          <cell r="Q23">
            <v>1809836.76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132"/>
  <sheetViews>
    <sheetView showGridLines="0" tabSelected="1" view="pageBreakPreview" zoomScaleNormal="100" zoomScaleSheetLayoutView="10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1" width="9.140625" style="5"/>
    <col min="32" max="32" width="12.28515625" style="5" customWidth="1"/>
    <col min="33" max="33" width="9.28515625" style="5" bestFit="1" customWidth="1"/>
    <col min="34" max="35" width="11.5703125" style="5" bestFit="1" customWidth="1"/>
    <col min="36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45200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117" t="s">
        <v>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18" t="s">
        <v>7</v>
      </c>
      <c r="B7" s="119"/>
      <c r="C7" s="119"/>
      <c r="D7" s="119"/>
      <c r="E7" s="119"/>
      <c r="F7" s="119"/>
      <c r="G7" s="119"/>
      <c r="H7" s="119"/>
      <c r="I7" s="119"/>
      <c r="J7" s="120"/>
      <c r="K7" s="121" t="s">
        <v>8</v>
      </c>
      <c r="L7" s="107" t="s">
        <v>9</v>
      </c>
      <c r="M7" s="109"/>
      <c r="N7" s="121" t="s">
        <v>10</v>
      </c>
      <c r="O7" s="121" t="s">
        <v>11</v>
      </c>
      <c r="P7" s="118" t="s">
        <v>12</v>
      </c>
      <c r="Q7" s="120"/>
      <c r="R7" s="121" t="s">
        <v>13</v>
      </c>
      <c r="S7" s="118" t="s">
        <v>14</v>
      </c>
      <c r="T7" s="119"/>
      <c r="U7" s="119"/>
      <c r="V7" s="119"/>
      <c r="W7" s="119"/>
      <c r="X7" s="120"/>
    </row>
    <row r="8" spans="1:24" ht="28.5" customHeight="1" x14ac:dyDescent="0.2">
      <c r="A8" s="113" t="s">
        <v>15</v>
      </c>
      <c r="B8" s="114"/>
      <c r="C8" s="111" t="s">
        <v>16</v>
      </c>
      <c r="D8" s="111" t="s">
        <v>17</v>
      </c>
      <c r="E8" s="113" t="s">
        <v>18</v>
      </c>
      <c r="F8" s="114"/>
      <c r="G8" s="111" t="s">
        <v>19</v>
      </c>
      <c r="H8" s="115" t="s">
        <v>20</v>
      </c>
      <c r="I8" s="116"/>
      <c r="J8" s="111" t="s">
        <v>21</v>
      </c>
      <c r="K8" s="122"/>
      <c r="L8" s="9" t="s">
        <v>22</v>
      </c>
      <c r="M8" s="9" t="s">
        <v>23</v>
      </c>
      <c r="N8" s="122"/>
      <c r="O8" s="122"/>
      <c r="P8" s="10" t="s">
        <v>24</v>
      </c>
      <c r="Q8" s="10" t="s">
        <v>25</v>
      </c>
      <c r="R8" s="122"/>
      <c r="S8" s="11" t="s">
        <v>26</v>
      </c>
      <c r="T8" s="12" t="s">
        <v>27</v>
      </c>
      <c r="U8" s="11" t="s">
        <v>28</v>
      </c>
      <c r="V8" s="13" t="s">
        <v>27</v>
      </c>
      <c r="W8" s="14" t="s">
        <v>29</v>
      </c>
      <c r="X8" s="13" t="s">
        <v>27</v>
      </c>
    </row>
    <row r="9" spans="1:24" ht="28.5" customHeight="1" thickBot="1" x14ac:dyDescent="0.25">
      <c r="A9" s="15" t="s">
        <v>30</v>
      </c>
      <c r="B9" s="15" t="s">
        <v>31</v>
      </c>
      <c r="C9" s="112"/>
      <c r="D9" s="112"/>
      <c r="E9" s="16" t="s">
        <v>32</v>
      </c>
      <c r="F9" s="16" t="s">
        <v>33</v>
      </c>
      <c r="G9" s="112"/>
      <c r="H9" s="16" t="s">
        <v>30</v>
      </c>
      <c r="I9" s="16" t="s">
        <v>31</v>
      </c>
      <c r="J9" s="112"/>
      <c r="K9" s="15" t="s">
        <v>34</v>
      </c>
      <c r="L9" s="16" t="s">
        <v>35</v>
      </c>
      <c r="M9" s="16" t="s">
        <v>36</v>
      </c>
      <c r="N9" s="16" t="s">
        <v>37</v>
      </c>
      <c r="O9" s="16" t="s">
        <v>38</v>
      </c>
      <c r="P9" s="16" t="s">
        <v>39</v>
      </c>
      <c r="Q9" s="16" t="s">
        <v>40</v>
      </c>
      <c r="R9" s="15" t="s">
        <v>41</v>
      </c>
      <c r="S9" s="17" t="s">
        <v>42</v>
      </c>
      <c r="T9" s="18" t="s">
        <v>43</v>
      </c>
      <c r="U9" s="17" t="s">
        <v>44</v>
      </c>
      <c r="V9" s="18" t="s">
        <v>45</v>
      </c>
      <c r="W9" s="19" t="s">
        <v>46</v>
      </c>
      <c r="X9" s="18" t="s">
        <v>47</v>
      </c>
    </row>
    <row r="10" spans="1:24" s="28" customFormat="1" ht="28.5" customHeight="1" x14ac:dyDescent="0.2">
      <c r="A10" s="20" t="str">
        <f>'[1]Access-Out'!A10</f>
        <v>33904</v>
      </c>
      <c r="B10" s="20" t="str">
        <f>'[1]Access-Out'!B10</f>
        <v>FUNDO DO REGIME GERAL DA PREVIDENCIA SOCIAL</v>
      </c>
      <c r="C10" s="20" t="str">
        <f>CONCATENATE('[1]Access-Out'!C10,".",'[1]Access-Out'!D10)</f>
        <v>28.846</v>
      </c>
      <c r="D10" s="20" t="str">
        <f>CONCATENATE('[1]Access-Out'!E10,".",'[1]Access-Out'!G10)</f>
        <v>0901.0005</v>
      </c>
      <c r="E10" s="21" t="str">
        <f>'[1]Access-Out'!F10</f>
        <v>OPERACOES ESPECIAIS: CUMPRIMENTO DE SENTENCAS JUDICIAIS</v>
      </c>
      <c r="F10" s="22" t="str">
        <f>'[1]Access-Out'!H10</f>
        <v>SENTENCAS JUDICIAIS TRANSITADAS EM JULGADO (PRECATORIOS)</v>
      </c>
      <c r="G10" s="20" t="str">
        <f>'[1]Access-Out'!I10</f>
        <v>2</v>
      </c>
      <c r="H10" s="20" t="str">
        <f>'[1]Access-Out'!J10</f>
        <v>1002</v>
      </c>
      <c r="I10" s="21" t="str">
        <f>'[1]Access-Out'!K10</f>
        <v>ATIVIDADES-FIM DA SEGURIDADE SOCIAL</v>
      </c>
      <c r="J10" s="20" t="str">
        <f>'[1]Access-Out'!L10</f>
        <v>3</v>
      </c>
      <c r="K10" s="23"/>
      <c r="L10" s="23"/>
      <c r="M10" s="23"/>
      <c r="N10" s="24">
        <f t="shared" ref="N10:N23" si="0">K10+L10-M10</f>
        <v>0</v>
      </c>
      <c r="O10" s="23"/>
      <c r="P10" s="25">
        <f>IF('[1]Access-Out'!N10=0,'[1]Access-Out'!M10,0)</f>
        <v>0</v>
      </c>
      <c r="Q10" s="25">
        <f>IF('[1]Access-Out'!N10&gt;0,'[1]Access-Out'!N10-('[1]Access-Out'!N10-'[1]Access-Out'!M10),0)</f>
        <v>3896533697.0599999</v>
      </c>
      <c r="R10" s="25">
        <f>N10-O10+P10+Q10</f>
        <v>3896533697.0599999</v>
      </c>
      <c r="S10" s="25">
        <f>'[1]Access-Out'!O10</f>
        <v>3896285714.96</v>
      </c>
      <c r="T10" s="26">
        <f t="shared" ref="T10:T24" si="1">IF(R10&gt;0,S10/R10,0)</f>
        <v>0.99993635828167304</v>
      </c>
      <c r="U10" s="25">
        <f>'[1]Access-Out'!P10</f>
        <v>3896285714.96</v>
      </c>
      <c r="V10" s="27">
        <f t="shared" ref="V10:V24" si="2">IF(R10&gt;0,U10/R10,0)</f>
        <v>0.99993635828167304</v>
      </c>
      <c r="W10" s="25">
        <f>'[1]Access-Out'!Q10</f>
        <v>3896285714.96</v>
      </c>
      <c r="X10" s="26">
        <f t="shared" ref="X10:X24" si="3">IF(R10&gt;0,W10/R10,0)</f>
        <v>0.99993635828167304</v>
      </c>
    </row>
    <row r="11" spans="1:24" ht="28.5" customHeight="1" x14ac:dyDescent="0.2">
      <c r="A11" s="20" t="str">
        <f>'[1]Access-Out'!A11</f>
        <v>33904</v>
      </c>
      <c r="B11" s="20" t="str">
        <f>'[1]Access-Out'!B11</f>
        <v>FUNDO DO REGIME GERAL DA PREVIDENCIA SOCIAL</v>
      </c>
      <c r="C11" s="20" t="str">
        <f>CONCATENATE('[1]Access-Out'!C11,".",'[1]Access-Out'!D11)</f>
        <v>28.846</v>
      </c>
      <c r="D11" s="20" t="str">
        <f>CONCATENATE('[1]Access-Out'!E11,".",'[1]Access-Out'!G11)</f>
        <v>0901.0625</v>
      </c>
      <c r="E11" s="21" t="str">
        <f>'[1]Access-Out'!F11</f>
        <v>OPERACOES ESPECIAIS: CUMPRIMENTO DE SENTENCAS JUDICIAIS</v>
      </c>
      <c r="F11" s="22" t="str">
        <f>'[1]Access-Out'!H11</f>
        <v>SENTENCAS JUDICIAIS TRANSITADAS EM JULGADO DE PEQUENO VALOR</v>
      </c>
      <c r="G11" s="20" t="str">
        <f>'[1]Access-Out'!I11</f>
        <v>2</v>
      </c>
      <c r="H11" s="20" t="str">
        <f>'[1]Access-Out'!J11</f>
        <v>1000</v>
      </c>
      <c r="I11" s="21" t="str">
        <f>'[1]Access-Out'!K11</f>
        <v>RECURSOS LIVRES DA UNIAO</v>
      </c>
      <c r="J11" s="20" t="str">
        <f>'[1]Access-Out'!L11</f>
        <v>3</v>
      </c>
      <c r="K11" s="23"/>
      <c r="L11" s="23"/>
      <c r="M11" s="23"/>
      <c r="N11" s="24">
        <f t="shared" si="0"/>
        <v>0</v>
      </c>
      <c r="O11" s="23"/>
      <c r="P11" s="25">
        <f>IF('[1]Access-Out'!N11=0,'[1]Access-Out'!M11,0)</f>
        <v>1152409078</v>
      </c>
      <c r="Q11" s="25">
        <f>IF('[1]Access-Out'!N11&gt;0,'[1]Access-Out'!N11-('[1]Access-Out'!N11-'[1]Access-Out'!M11),0)</f>
        <v>0</v>
      </c>
      <c r="R11" s="25">
        <f t="shared" ref="R11:R23" si="4">N11-O11+P11+Q11</f>
        <v>1152409078</v>
      </c>
      <c r="S11" s="25">
        <f>'[1]Access-Out'!O11</f>
        <v>1151121286.3800001</v>
      </c>
      <c r="T11" s="26">
        <f t="shared" si="1"/>
        <v>0.99888252214896223</v>
      </c>
      <c r="U11" s="25">
        <f>'[1]Access-Out'!P11</f>
        <v>1151121286.3800001</v>
      </c>
      <c r="V11" s="29">
        <f t="shared" si="2"/>
        <v>0.99888252214896223</v>
      </c>
      <c r="W11" s="25">
        <f>'[1]Access-Out'!Q11</f>
        <v>1151121286.3800001</v>
      </c>
      <c r="X11" s="26">
        <f t="shared" si="3"/>
        <v>0.99888252214896223</v>
      </c>
    </row>
    <row r="12" spans="1:24" ht="28.5" customHeight="1" x14ac:dyDescent="0.2">
      <c r="A12" s="20" t="str">
        <f>'[1]Access-Out'!A12</f>
        <v>33904</v>
      </c>
      <c r="B12" s="20" t="str">
        <f>'[1]Access-Out'!B12</f>
        <v>FUNDO DO REGIME GERAL DA PREVIDENCIA SOCIAL</v>
      </c>
      <c r="C12" s="20" t="str">
        <f>CONCATENATE('[1]Access-Out'!C12,".",'[1]Access-Out'!D12)</f>
        <v>28.846</v>
      </c>
      <c r="D12" s="20" t="str">
        <f>CONCATENATE('[1]Access-Out'!E12,".",'[1]Access-Out'!G12)</f>
        <v>0901.0625</v>
      </c>
      <c r="E12" s="21" t="str">
        <f>'[1]Access-Out'!F12</f>
        <v>OPERACOES ESPECIAIS: CUMPRIMENTO DE SENTENCAS JUDICIAIS</v>
      </c>
      <c r="F12" s="22" t="str">
        <f>'[1]Access-Out'!H12</f>
        <v>SENTENCAS JUDICIAIS TRANSITADAS EM JULGADO DE PEQUENO VALOR</v>
      </c>
      <c r="G12" s="20" t="str">
        <f>'[1]Access-Out'!I12</f>
        <v>2</v>
      </c>
      <c r="H12" s="20" t="str">
        <f>'[1]Access-Out'!J12</f>
        <v>1002</v>
      </c>
      <c r="I12" s="21" t="str">
        <f>'[1]Access-Out'!K12</f>
        <v>ATIVIDADES-FIM DA SEGURIDADE SOCIAL</v>
      </c>
      <c r="J12" s="20" t="str">
        <f>'[1]Access-Out'!L12</f>
        <v>3</v>
      </c>
      <c r="K12" s="23"/>
      <c r="L12" s="23"/>
      <c r="M12" s="23"/>
      <c r="N12" s="24">
        <f t="shared" si="0"/>
        <v>0</v>
      </c>
      <c r="O12" s="23"/>
      <c r="P12" s="25">
        <f>IF('[1]Access-Out'!N12=0,'[1]Access-Out'!M12,0)</f>
        <v>884011516</v>
      </c>
      <c r="Q12" s="25">
        <f>IF('[1]Access-Out'!N12&gt;0,'[1]Access-Out'!N12-('[1]Access-Out'!N12-'[1]Access-Out'!M12),0)</f>
        <v>0</v>
      </c>
      <c r="R12" s="25">
        <f t="shared" si="4"/>
        <v>884011516</v>
      </c>
      <c r="S12" s="25">
        <f>'[1]Access-Out'!O12</f>
        <v>883917328.35000002</v>
      </c>
      <c r="T12" s="26">
        <f t="shared" si="1"/>
        <v>0.99989345427260257</v>
      </c>
      <c r="U12" s="25">
        <f>'[1]Access-Out'!P12</f>
        <v>883917328.35000002</v>
      </c>
      <c r="V12" s="29">
        <f t="shared" si="2"/>
        <v>0.99989345427260257</v>
      </c>
      <c r="W12" s="25">
        <f>'[1]Access-Out'!Q12</f>
        <v>883917328.35000002</v>
      </c>
      <c r="X12" s="26">
        <f t="shared" si="3"/>
        <v>0.99989345427260257</v>
      </c>
    </row>
    <row r="13" spans="1:24" ht="28.5" customHeight="1" x14ac:dyDescent="0.2">
      <c r="A13" s="20" t="str">
        <f>'[1]Access-Out'!A13</f>
        <v>40901</v>
      </c>
      <c r="B13" s="20" t="str">
        <f>'[1]Access-Out'!B13</f>
        <v>FUNDO DE AMPARO AO TRABALHADOR - FAT</v>
      </c>
      <c r="C13" s="20" t="str">
        <f>CONCATENATE('[1]Access-Out'!C13,".",'[1]Access-Out'!D13)</f>
        <v>28.846</v>
      </c>
      <c r="D13" s="20" t="str">
        <f>CONCATENATE('[1]Access-Out'!E13,".",'[1]Access-Out'!G13)</f>
        <v>0901.0625</v>
      </c>
      <c r="E13" s="21" t="str">
        <f>'[1]Access-Out'!F13</f>
        <v>OPERACOES ESPECIAIS: CUMPRIMENTO DE SENTENCAS JUDICIAIS</v>
      </c>
      <c r="F13" s="22" t="str">
        <f>'[1]Access-Out'!H13</f>
        <v>SENTENCAS JUDICIAIS TRANSITADAS EM JULGADO DE PEQUENO VALOR</v>
      </c>
      <c r="G13" s="20" t="str">
        <f>'[1]Access-Out'!I13</f>
        <v>2</v>
      </c>
      <c r="H13" s="20" t="str">
        <f>'[1]Access-Out'!J13</f>
        <v>1000</v>
      </c>
      <c r="I13" s="21" t="str">
        <f>'[1]Access-Out'!K13</f>
        <v>RECURSOS LIVRES DA UNIAO</v>
      </c>
      <c r="J13" s="20" t="str">
        <f>'[1]Access-Out'!L13</f>
        <v>3</v>
      </c>
      <c r="K13" s="23"/>
      <c r="L13" s="23"/>
      <c r="M13" s="23"/>
      <c r="N13" s="24">
        <f t="shared" si="0"/>
        <v>0</v>
      </c>
      <c r="O13" s="23"/>
      <c r="P13" s="25">
        <f>IF('[1]Access-Out'!N13=0,'[1]Access-Out'!M13,0)</f>
        <v>734485</v>
      </c>
      <c r="Q13" s="25">
        <f>IF('[1]Access-Out'!N13&gt;0,'[1]Access-Out'!N13-('[1]Access-Out'!N13-'[1]Access-Out'!M13),0)</f>
        <v>0</v>
      </c>
      <c r="R13" s="25">
        <f t="shared" si="4"/>
        <v>734485</v>
      </c>
      <c r="S13" s="25">
        <f>'[1]Access-Out'!O13</f>
        <v>734478.32</v>
      </c>
      <c r="T13" s="26">
        <f t="shared" si="1"/>
        <v>0.99999090519207334</v>
      </c>
      <c r="U13" s="25">
        <f>'[1]Access-Out'!P13</f>
        <v>734478.32</v>
      </c>
      <c r="V13" s="29">
        <f t="shared" si="2"/>
        <v>0.99999090519207334</v>
      </c>
      <c r="W13" s="25">
        <f>'[1]Access-Out'!Q13</f>
        <v>734478.32</v>
      </c>
      <c r="X13" s="26">
        <f t="shared" si="3"/>
        <v>0.99999090519207334</v>
      </c>
    </row>
    <row r="14" spans="1:24" ht="28.5" customHeight="1" x14ac:dyDescent="0.2">
      <c r="A14" s="20" t="str">
        <f>'[1]Access-Out'!A14</f>
        <v>40904</v>
      </c>
      <c r="B14" s="20" t="str">
        <f>'[1]Access-Out'!B14</f>
        <v>FUNDO DO REGIME GERAL DA PREVID.SOCIAL- FRGPS</v>
      </c>
      <c r="C14" s="20" t="str">
        <f>CONCATENATE('[1]Access-Out'!C14,".",'[1]Access-Out'!D14)</f>
        <v>28.846</v>
      </c>
      <c r="D14" s="20" t="str">
        <f>CONCATENATE('[1]Access-Out'!E14,".",'[1]Access-Out'!G14)</f>
        <v>0901.0625</v>
      </c>
      <c r="E14" s="21" t="str">
        <f>'[1]Access-Out'!F14</f>
        <v>OPERACOES ESPECIAIS: CUMPRIMENTO DE SENTENCAS JUDICIAIS</v>
      </c>
      <c r="F14" s="22" t="str">
        <f>'[1]Access-Out'!H14</f>
        <v>SENTENCAS JUDICIAIS TRANSITADAS EM JULGADO DE PEQUENO VALOR</v>
      </c>
      <c r="G14" s="20" t="str">
        <f>'[1]Access-Out'!I14</f>
        <v>2</v>
      </c>
      <c r="H14" s="20" t="str">
        <f>'[1]Access-Out'!J14</f>
        <v>1002</v>
      </c>
      <c r="I14" s="21" t="str">
        <f>'[1]Access-Out'!K14</f>
        <v>ATIVIDADES-FIM DA SEGURIDADE SOCIAL</v>
      </c>
      <c r="J14" s="20" t="str">
        <f>'[1]Access-Out'!L14</f>
        <v>3</v>
      </c>
      <c r="K14" s="23"/>
      <c r="L14" s="23"/>
      <c r="M14" s="23"/>
      <c r="N14" s="24">
        <f t="shared" si="0"/>
        <v>0</v>
      </c>
      <c r="O14" s="23"/>
      <c r="P14" s="25">
        <f>IF('[1]Access-Out'!N14=0,'[1]Access-Out'!M14,0)</f>
        <v>0</v>
      </c>
      <c r="Q14" s="25">
        <f>IF('[1]Access-Out'!N14&gt;0,'[1]Access-Out'!N14-('[1]Access-Out'!N14-'[1]Access-Out'!M14),0)</f>
        <v>0</v>
      </c>
      <c r="R14" s="25">
        <f t="shared" si="4"/>
        <v>0</v>
      </c>
      <c r="S14" s="25">
        <f>'[1]Access-Out'!O14</f>
        <v>0</v>
      </c>
      <c r="T14" s="26">
        <f t="shared" si="1"/>
        <v>0</v>
      </c>
      <c r="U14" s="25">
        <f>'[1]Access-Out'!P14</f>
        <v>0</v>
      </c>
      <c r="V14" s="29">
        <f t="shared" si="2"/>
        <v>0</v>
      </c>
      <c r="W14" s="25">
        <f>'[1]Access-Out'!Q14</f>
        <v>0</v>
      </c>
      <c r="X14" s="26">
        <f t="shared" si="3"/>
        <v>0</v>
      </c>
    </row>
    <row r="15" spans="1:24" ht="28.5" customHeight="1" x14ac:dyDescent="0.2">
      <c r="A15" s="20" t="str">
        <f>'[1]Access-Out'!A15</f>
        <v>55901</v>
      </c>
      <c r="B15" s="20" t="str">
        <f>'[1]Access-Out'!B15</f>
        <v>FUNDO NACIONAL DE ASSISTENCIA SOCIAL</v>
      </c>
      <c r="C15" s="20" t="str">
        <f>CONCATENATE('[1]Access-Out'!C15,".",'[1]Access-Out'!D15)</f>
        <v>28.846</v>
      </c>
      <c r="D15" s="20" t="str">
        <f>CONCATENATE('[1]Access-Out'!E15,".",'[1]Access-Out'!G15)</f>
        <v>0901.0005</v>
      </c>
      <c r="E15" s="21" t="str">
        <f>'[1]Access-Out'!F15</f>
        <v>OPERACOES ESPECIAIS: CUMPRIMENTO DE SENTENCAS JUDICIAIS</v>
      </c>
      <c r="F15" s="22" t="str">
        <f>'[1]Access-Out'!H15</f>
        <v>SENTENCAS JUDICIAIS TRANSITADAS EM JULGADO (PRECATORIOS)</v>
      </c>
      <c r="G15" s="20" t="str">
        <f>'[1]Access-Out'!I15</f>
        <v>2</v>
      </c>
      <c r="H15" s="20" t="str">
        <f>'[1]Access-Out'!J15</f>
        <v>1002</v>
      </c>
      <c r="I15" s="21" t="str">
        <f>'[1]Access-Out'!K15</f>
        <v>ATIVIDADES-FIM DA SEGURIDADE SOCIAL</v>
      </c>
      <c r="J15" s="20" t="str">
        <f>'[1]Access-Out'!L15</f>
        <v>3</v>
      </c>
      <c r="K15" s="23"/>
      <c r="L15" s="23"/>
      <c r="M15" s="23"/>
      <c r="N15" s="24">
        <f t="shared" si="0"/>
        <v>0</v>
      </c>
      <c r="O15" s="23"/>
      <c r="P15" s="25">
        <f>IF('[1]Access-Out'!N15=0,'[1]Access-Out'!M15,0)</f>
        <v>0</v>
      </c>
      <c r="Q15" s="25">
        <f>IF('[1]Access-Out'!N15&gt;0,'[1]Access-Out'!N15-('[1]Access-Out'!N15-'[1]Access-Out'!M15),0)</f>
        <v>55505070.859999999</v>
      </c>
      <c r="R15" s="25">
        <f t="shared" si="4"/>
        <v>55505070.859999999</v>
      </c>
      <c r="S15" s="25">
        <f>'[1]Access-Out'!O15</f>
        <v>55505070.859999999</v>
      </c>
      <c r="T15" s="26">
        <f t="shared" si="1"/>
        <v>1</v>
      </c>
      <c r="U15" s="25">
        <f>'[1]Access-Out'!P15</f>
        <v>55505070.859999999</v>
      </c>
      <c r="V15" s="29">
        <f t="shared" si="2"/>
        <v>1</v>
      </c>
      <c r="W15" s="25">
        <f>'[1]Access-Out'!Q15</f>
        <v>55505070.859999999</v>
      </c>
      <c r="X15" s="26">
        <f t="shared" si="3"/>
        <v>1</v>
      </c>
    </row>
    <row r="16" spans="1:24" ht="28.5" customHeight="1" x14ac:dyDescent="0.2">
      <c r="A16" s="20" t="str">
        <f>'[1]Access-Out'!A16</f>
        <v>55901</v>
      </c>
      <c r="B16" s="20" t="str">
        <f>'[1]Access-Out'!B16</f>
        <v>FUNDO NACIONAL DE ASSISTENCIA SOCIAL</v>
      </c>
      <c r="C16" s="20" t="str">
        <f>CONCATENATE('[1]Access-Out'!C16,".",'[1]Access-Out'!D16)</f>
        <v>28.846</v>
      </c>
      <c r="D16" s="20" t="str">
        <f>CONCATENATE('[1]Access-Out'!E16,".",'[1]Access-Out'!G16)</f>
        <v>0901.0625</v>
      </c>
      <c r="E16" s="21" t="str">
        <f>'[1]Access-Out'!F16</f>
        <v>OPERACOES ESPECIAIS: CUMPRIMENTO DE SENTENCAS JUDICIAIS</v>
      </c>
      <c r="F16" s="22" t="str">
        <f>'[1]Access-Out'!H16</f>
        <v>SENTENCAS JUDICIAIS TRANSITADAS EM JULGADO DE PEQUENO VALOR</v>
      </c>
      <c r="G16" s="20" t="str">
        <f>'[1]Access-Out'!I16</f>
        <v>2</v>
      </c>
      <c r="H16" s="20" t="str">
        <f>'[1]Access-Out'!J16</f>
        <v>1002</v>
      </c>
      <c r="I16" s="21" t="str">
        <f>'[1]Access-Out'!K16</f>
        <v>ATIVIDADES-FIM DA SEGURIDADE SOCIAL</v>
      </c>
      <c r="J16" s="20" t="str">
        <f>'[1]Access-Out'!L16</f>
        <v>3</v>
      </c>
      <c r="K16" s="23"/>
      <c r="L16" s="23"/>
      <c r="M16" s="23"/>
      <c r="N16" s="24">
        <f t="shared" si="0"/>
        <v>0</v>
      </c>
      <c r="O16" s="23"/>
      <c r="P16" s="25">
        <f>IF('[1]Access-Out'!N16=0,'[1]Access-Out'!M16,0)</f>
        <v>276968300</v>
      </c>
      <c r="Q16" s="25">
        <f>IF('[1]Access-Out'!N16&gt;0,'[1]Access-Out'!N16-('[1]Access-Out'!N16-'[1]Access-Out'!M16),0)</f>
        <v>0</v>
      </c>
      <c r="R16" s="25">
        <f t="shared" si="4"/>
        <v>276968300</v>
      </c>
      <c r="S16" s="25">
        <f>'[1]Access-Out'!O16</f>
        <v>276919590.43000001</v>
      </c>
      <c r="T16" s="26">
        <f t="shared" si="1"/>
        <v>0.99982413305060547</v>
      </c>
      <c r="U16" s="25">
        <f>'[1]Access-Out'!P16</f>
        <v>276919590.43000001</v>
      </c>
      <c r="V16" s="29">
        <f t="shared" si="2"/>
        <v>0.99982413305060547</v>
      </c>
      <c r="W16" s="25">
        <f>'[1]Access-Out'!Q16</f>
        <v>276919590.43000001</v>
      </c>
      <c r="X16" s="26">
        <f t="shared" si="3"/>
        <v>0.99982413305060547</v>
      </c>
    </row>
    <row r="17" spans="1:25" ht="28.5" customHeight="1" x14ac:dyDescent="0.2">
      <c r="A17" s="20" t="str">
        <f>'[1]Access-Out'!A17</f>
        <v>71103</v>
      </c>
      <c r="B17" s="20" t="str">
        <f>'[1]Access-Out'!B17</f>
        <v>ENCARGOS FINANC.DA UNIAO-SENTENCAS JUDICIAIS</v>
      </c>
      <c r="C17" s="20" t="str">
        <f>CONCATENATE('[1]Access-Out'!C17,".",'[1]Access-Out'!D17)</f>
        <v>28.846</v>
      </c>
      <c r="D17" s="20" t="str">
        <f>CONCATENATE('[1]Access-Out'!E17,".",'[1]Access-Out'!G17)</f>
        <v>0901.0005</v>
      </c>
      <c r="E17" s="21" t="str">
        <f>'[1]Access-Out'!F17</f>
        <v>OPERACOES ESPECIAIS: CUMPRIMENTO DE SENTENCAS JUDICIAIS</v>
      </c>
      <c r="F17" s="22" t="str">
        <f>'[1]Access-Out'!H17</f>
        <v>SENTENCAS JUDICIAIS TRANSITADAS EM JULGADO (PRECATORIOS)</v>
      </c>
      <c r="G17" s="20" t="str">
        <f>'[1]Access-Out'!I17</f>
        <v>1</v>
      </c>
      <c r="H17" s="20" t="str">
        <f>'[1]Access-Out'!J17</f>
        <v>1000</v>
      </c>
      <c r="I17" s="21" t="str">
        <f>'[1]Access-Out'!K17</f>
        <v>RECURSOS LIVRES DA UNIAO</v>
      </c>
      <c r="J17" s="20" t="str">
        <f>'[1]Access-Out'!L17</f>
        <v>3</v>
      </c>
      <c r="K17" s="23"/>
      <c r="L17" s="23"/>
      <c r="M17" s="23"/>
      <c r="N17" s="24">
        <f t="shared" si="0"/>
        <v>0</v>
      </c>
      <c r="O17" s="23"/>
      <c r="P17" s="25">
        <f>IF('[1]Access-Out'!N17=0,'[1]Access-Out'!M17,0)</f>
        <v>0</v>
      </c>
      <c r="Q17" s="25">
        <f>IF('[1]Access-Out'!N17&gt;0,'[1]Access-Out'!N17-('[1]Access-Out'!N17-'[1]Access-Out'!M17),0)</f>
        <v>165612385.18000001</v>
      </c>
      <c r="R17" s="25">
        <f t="shared" si="4"/>
        <v>165612385.18000001</v>
      </c>
      <c r="S17" s="25">
        <f>'[1]Access-Out'!O17</f>
        <v>165612385.18000001</v>
      </c>
      <c r="T17" s="26">
        <f t="shared" si="1"/>
        <v>1</v>
      </c>
      <c r="U17" s="25">
        <f>'[1]Access-Out'!P17</f>
        <v>165612385.18000001</v>
      </c>
      <c r="V17" s="29">
        <f t="shared" si="2"/>
        <v>1</v>
      </c>
      <c r="W17" s="25">
        <f>'[1]Access-Out'!Q17</f>
        <v>165612385.18000001</v>
      </c>
      <c r="X17" s="26">
        <f t="shared" si="3"/>
        <v>1</v>
      </c>
    </row>
    <row r="18" spans="1:25" ht="28.5" customHeight="1" x14ac:dyDescent="0.2">
      <c r="A18" s="20" t="str">
        <f>'[1]Access-Out'!A18</f>
        <v>71103</v>
      </c>
      <c r="B18" s="20" t="str">
        <f>'[1]Access-Out'!B18</f>
        <v>ENCARGOS FINANC.DA UNIAO-SENTENCAS JUDICIAIS</v>
      </c>
      <c r="C18" s="20" t="str">
        <f>CONCATENATE('[1]Access-Out'!C18,".",'[1]Access-Out'!D18)</f>
        <v>28.846</v>
      </c>
      <c r="D18" s="20" t="str">
        <f>CONCATENATE('[1]Access-Out'!E18,".",'[1]Access-Out'!G18)</f>
        <v>0901.0005</v>
      </c>
      <c r="E18" s="21" t="str">
        <f>'[1]Access-Out'!F18</f>
        <v>OPERACOES ESPECIAIS: CUMPRIMENTO DE SENTENCAS JUDICIAIS</v>
      </c>
      <c r="F18" s="22" t="str">
        <f>'[1]Access-Out'!H18</f>
        <v>SENTENCAS JUDICIAIS TRANSITADAS EM JULGADO (PRECATORIOS)</v>
      </c>
      <c r="G18" s="20" t="str">
        <f>'[1]Access-Out'!I18</f>
        <v>1</v>
      </c>
      <c r="H18" s="20" t="str">
        <f>'[1]Access-Out'!J18</f>
        <v>1000</v>
      </c>
      <c r="I18" s="21" t="str">
        <f>'[1]Access-Out'!K18</f>
        <v>RECURSOS LIVRES DA UNIAO</v>
      </c>
      <c r="J18" s="20" t="str">
        <f>'[1]Access-Out'!L18</f>
        <v>1</v>
      </c>
      <c r="K18" s="23"/>
      <c r="L18" s="23"/>
      <c r="M18" s="23"/>
      <c r="N18" s="24">
        <f t="shared" si="0"/>
        <v>0</v>
      </c>
      <c r="O18" s="23"/>
      <c r="P18" s="25">
        <f>IF('[1]Access-Out'!N18=0,'[1]Access-Out'!M18,0)</f>
        <v>0</v>
      </c>
      <c r="Q18" s="25">
        <f>IF('[1]Access-Out'!N18&gt;0,'[1]Access-Out'!N18-('[1]Access-Out'!N18-'[1]Access-Out'!M18),0)</f>
        <v>308337135</v>
      </c>
      <c r="R18" s="25">
        <f t="shared" si="4"/>
        <v>308337135</v>
      </c>
      <c r="S18" s="25">
        <f>'[1]Access-Out'!O18</f>
        <v>308337135</v>
      </c>
      <c r="T18" s="26">
        <f t="shared" si="1"/>
        <v>1</v>
      </c>
      <c r="U18" s="25">
        <f>'[1]Access-Out'!P18</f>
        <v>308337135</v>
      </c>
      <c r="V18" s="29">
        <f t="shared" si="2"/>
        <v>1</v>
      </c>
      <c r="W18" s="25">
        <f>'[1]Access-Out'!Q18</f>
        <v>308337135</v>
      </c>
      <c r="X18" s="26">
        <f t="shared" si="3"/>
        <v>1</v>
      </c>
    </row>
    <row r="19" spans="1:25" ht="28.5" customHeight="1" x14ac:dyDescent="0.2">
      <c r="A19" s="20" t="str">
        <f>'[1]Access-Out'!A19</f>
        <v>71103</v>
      </c>
      <c r="B19" s="20" t="str">
        <f>'[1]Access-Out'!B19</f>
        <v>ENCARGOS FINANC.DA UNIAO-SENTENCAS JUDICIAIS</v>
      </c>
      <c r="C19" s="20" t="str">
        <f>CONCATENATE('[1]Access-Out'!C19,".",'[1]Access-Out'!D19)</f>
        <v>28.846</v>
      </c>
      <c r="D19" s="20" t="str">
        <f>CONCATENATE('[1]Access-Out'!E19,".",'[1]Access-Out'!G19)</f>
        <v>0901.00G5</v>
      </c>
      <c r="E19" s="21" t="str">
        <f>'[1]Access-Out'!F19</f>
        <v>OPERACOES ESPECIAIS: CUMPRIMENTO DE SENTENCAS JUDICIAIS</v>
      </c>
      <c r="F19" s="22" t="str">
        <f>'[1]Access-Out'!H19</f>
        <v>CONTRIBUICAO DA UNIAO, DE SUAS AUTARQUIAS E FUNDACOES PARA O</v>
      </c>
      <c r="G19" s="20" t="str">
        <f>'[1]Access-Out'!I19</f>
        <v>1</v>
      </c>
      <c r="H19" s="20" t="str">
        <f>'[1]Access-Out'!J19</f>
        <v>1000</v>
      </c>
      <c r="I19" s="21" t="str">
        <f>'[1]Access-Out'!K19</f>
        <v>RECURSOS LIVRES DA UNIAO</v>
      </c>
      <c r="J19" s="20" t="str">
        <f>'[1]Access-Out'!L19</f>
        <v>1</v>
      </c>
      <c r="K19" s="23"/>
      <c r="L19" s="23"/>
      <c r="M19" s="23"/>
      <c r="N19" s="24">
        <f t="shared" si="0"/>
        <v>0</v>
      </c>
      <c r="O19" s="23"/>
      <c r="P19" s="25">
        <f>IF('[1]Access-Out'!N19=0,'[1]Access-Out'!M19,0)</f>
        <v>41735433</v>
      </c>
      <c r="Q19" s="25">
        <f>IF('[1]Access-Out'!N19&gt;0,'[1]Access-Out'!N19-('[1]Access-Out'!N19-'[1]Access-Out'!M19),0)</f>
        <v>0</v>
      </c>
      <c r="R19" s="25">
        <f t="shared" si="4"/>
        <v>41735433</v>
      </c>
      <c r="S19" s="25">
        <f>'[1]Access-Out'!O19</f>
        <v>41735421.939999998</v>
      </c>
      <c r="T19" s="26">
        <f t="shared" si="1"/>
        <v>0.99999973499735817</v>
      </c>
      <c r="U19" s="25">
        <f>'[1]Access-Out'!P19</f>
        <v>41735421.939999998</v>
      </c>
      <c r="V19" s="29">
        <f t="shared" si="2"/>
        <v>0.99999973499735817</v>
      </c>
      <c r="W19" s="25">
        <f>'[1]Access-Out'!Q19</f>
        <v>41735421.939999998</v>
      </c>
      <c r="X19" s="26">
        <f t="shared" si="3"/>
        <v>0.99999973499735817</v>
      </c>
    </row>
    <row r="20" spans="1:25" ht="28.5" customHeight="1" x14ac:dyDescent="0.2">
      <c r="A20" s="20" t="str">
        <f>'[1]Access-Out'!A20</f>
        <v>71103</v>
      </c>
      <c r="B20" s="20" t="str">
        <f>'[1]Access-Out'!B20</f>
        <v>ENCARGOS FINANC.DA UNIAO-SENTENCAS JUDICIAIS</v>
      </c>
      <c r="C20" s="20" t="str">
        <f>CONCATENATE('[1]Access-Out'!C20,".",'[1]Access-Out'!D20)</f>
        <v>28.846</v>
      </c>
      <c r="D20" s="20" t="str">
        <f>CONCATENATE('[1]Access-Out'!E20,".",'[1]Access-Out'!G20)</f>
        <v>0901.0625</v>
      </c>
      <c r="E20" s="21" t="str">
        <f>'[1]Access-Out'!F20</f>
        <v>OPERACOES ESPECIAIS: CUMPRIMENTO DE SENTENCAS JUDICIAIS</v>
      </c>
      <c r="F20" s="22" t="str">
        <f>'[1]Access-Out'!H20</f>
        <v>SENTENCAS JUDICIAIS TRANSITADAS EM JULGADO DE PEQUENO VALOR</v>
      </c>
      <c r="G20" s="20" t="str">
        <f>'[1]Access-Out'!I20</f>
        <v>1</v>
      </c>
      <c r="H20" s="20" t="str">
        <f>'[1]Access-Out'!J20</f>
        <v>1000</v>
      </c>
      <c r="I20" s="21" t="str">
        <f>'[1]Access-Out'!K20</f>
        <v>RECURSOS LIVRES DA UNIAO</v>
      </c>
      <c r="J20" s="20" t="str">
        <f>'[1]Access-Out'!L20</f>
        <v>5</v>
      </c>
      <c r="K20" s="23"/>
      <c r="L20" s="23"/>
      <c r="M20" s="23"/>
      <c r="N20" s="24">
        <f t="shared" si="0"/>
        <v>0</v>
      </c>
      <c r="O20" s="23"/>
      <c r="P20" s="25">
        <f>IF('[1]Access-Out'!N20=0,'[1]Access-Out'!M20,0)</f>
        <v>1023632</v>
      </c>
      <c r="Q20" s="25">
        <f>IF('[1]Access-Out'!N20&gt;0,'[1]Access-Out'!N20-('[1]Access-Out'!N20-'[1]Access-Out'!M20),0)</f>
        <v>0</v>
      </c>
      <c r="R20" s="25">
        <f t="shared" si="4"/>
        <v>1023632</v>
      </c>
      <c r="S20" s="25">
        <f>'[1]Access-Out'!O20</f>
        <v>1023629.53</v>
      </c>
      <c r="T20" s="26">
        <f t="shared" si="1"/>
        <v>0.99999758702346153</v>
      </c>
      <c r="U20" s="25">
        <f>'[1]Access-Out'!P20</f>
        <v>1023629.53</v>
      </c>
      <c r="V20" s="29">
        <f t="shared" si="2"/>
        <v>0.99999758702346153</v>
      </c>
      <c r="W20" s="25">
        <f>'[1]Access-Out'!Q20</f>
        <v>1023629.53</v>
      </c>
      <c r="X20" s="26">
        <f t="shared" si="3"/>
        <v>0.99999758702346153</v>
      </c>
    </row>
    <row r="21" spans="1:25" ht="28.5" customHeight="1" x14ac:dyDescent="0.2">
      <c r="A21" s="20" t="str">
        <f>'[1]Access-Out'!A21</f>
        <v>71103</v>
      </c>
      <c r="B21" s="20" t="str">
        <f>'[1]Access-Out'!B21</f>
        <v>ENCARGOS FINANC.DA UNIAO-SENTENCAS JUDICIAIS</v>
      </c>
      <c r="C21" s="20" t="str">
        <f>CONCATENATE('[1]Access-Out'!C21,".",'[1]Access-Out'!D21)</f>
        <v>28.846</v>
      </c>
      <c r="D21" s="20" t="str">
        <f>CONCATENATE('[1]Access-Out'!E21,".",'[1]Access-Out'!G21)</f>
        <v>0901.0625</v>
      </c>
      <c r="E21" s="21" t="str">
        <f>'[1]Access-Out'!F21</f>
        <v>OPERACOES ESPECIAIS: CUMPRIMENTO DE SENTENCAS JUDICIAIS</v>
      </c>
      <c r="F21" s="22" t="str">
        <f>'[1]Access-Out'!H21</f>
        <v>SENTENCAS JUDICIAIS TRANSITADAS EM JULGADO DE PEQUENO VALOR</v>
      </c>
      <c r="G21" s="20" t="str">
        <f>'[1]Access-Out'!I21</f>
        <v>1</v>
      </c>
      <c r="H21" s="20" t="str">
        <f>'[1]Access-Out'!J21</f>
        <v>1000</v>
      </c>
      <c r="I21" s="21" t="str">
        <f>'[1]Access-Out'!K21</f>
        <v>RECURSOS LIVRES DA UNIAO</v>
      </c>
      <c r="J21" s="20" t="str">
        <f>'[1]Access-Out'!L21</f>
        <v>3</v>
      </c>
      <c r="K21" s="23"/>
      <c r="L21" s="23"/>
      <c r="M21" s="23"/>
      <c r="N21" s="24">
        <f t="shared" si="0"/>
        <v>0</v>
      </c>
      <c r="O21" s="23"/>
      <c r="P21" s="25">
        <f>IF('[1]Access-Out'!N21=0,'[1]Access-Out'!M21,0)</f>
        <v>706520514</v>
      </c>
      <c r="Q21" s="25">
        <f>IF('[1]Access-Out'!N21&gt;0,'[1]Access-Out'!N21-('[1]Access-Out'!N21-'[1]Access-Out'!M21),0)</f>
        <v>0</v>
      </c>
      <c r="R21" s="25">
        <f t="shared" si="4"/>
        <v>706520514</v>
      </c>
      <c r="S21" s="25">
        <f>'[1]Access-Out'!O21</f>
        <v>706319531</v>
      </c>
      <c r="T21" s="26">
        <f t="shared" si="1"/>
        <v>0.99971553126056856</v>
      </c>
      <c r="U21" s="25">
        <f>'[1]Access-Out'!P21</f>
        <v>706319531</v>
      </c>
      <c r="V21" s="29">
        <f t="shared" si="2"/>
        <v>0.99971553126056856</v>
      </c>
      <c r="W21" s="25">
        <f>'[1]Access-Out'!Q21</f>
        <v>706319531</v>
      </c>
      <c r="X21" s="26">
        <f t="shared" si="3"/>
        <v>0.99971553126056856</v>
      </c>
    </row>
    <row r="22" spans="1:25" ht="28.5" customHeight="1" x14ac:dyDescent="0.2">
      <c r="A22" s="20" t="str">
        <f>'[1]Access-Out'!A22</f>
        <v>71103</v>
      </c>
      <c r="B22" s="20" t="str">
        <f>'[1]Access-Out'!B22</f>
        <v>ENCARGOS FINANC.DA UNIAO-SENTENCAS JUDICIAIS</v>
      </c>
      <c r="C22" s="20" t="str">
        <f>CONCATENATE('[1]Access-Out'!C22,".",'[1]Access-Out'!D22)</f>
        <v>28.846</v>
      </c>
      <c r="D22" s="20" t="str">
        <f>CONCATENATE('[1]Access-Out'!E22,".",'[1]Access-Out'!G22)</f>
        <v>0901.0625</v>
      </c>
      <c r="E22" s="21" t="str">
        <f>'[1]Access-Out'!F22</f>
        <v>OPERACOES ESPECIAIS: CUMPRIMENTO DE SENTENCAS JUDICIAIS</v>
      </c>
      <c r="F22" s="22" t="str">
        <f>'[1]Access-Out'!H22</f>
        <v>SENTENCAS JUDICIAIS TRANSITADAS EM JULGADO DE PEQUENO VALOR</v>
      </c>
      <c r="G22" s="20" t="str">
        <f>'[1]Access-Out'!I22</f>
        <v>1</v>
      </c>
      <c r="H22" s="20" t="str">
        <f>'[1]Access-Out'!J22</f>
        <v>1000</v>
      </c>
      <c r="I22" s="21" t="str">
        <f>'[1]Access-Out'!K22</f>
        <v>RECURSOS LIVRES DA UNIAO</v>
      </c>
      <c r="J22" s="20" t="str">
        <f>'[1]Access-Out'!L22</f>
        <v>1</v>
      </c>
      <c r="K22" s="23"/>
      <c r="L22" s="23"/>
      <c r="M22" s="23"/>
      <c r="N22" s="24">
        <f t="shared" si="0"/>
        <v>0</v>
      </c>
      <c r="O22" s="23"/>
      <c r="P22" s="25">
        <f>IF('[1]Access-Out'!N22=0,'[1]Access-Out'!M22,0)</f>
        <v>71847243</v>
      </c>
      <c r="Q22" s="25">
        <f>IF('[1]Access-Out'!N22&gt;0,'[1]Access-Out'!N22-('[1]Access-Out'!N22-'[1]Access-Out'!M22),0)</f>
        <v>0</v>
      </c>
      <c r="R22" s="25">
        <f t="shared" si="4"/>
        <v>71847243</v>
      </c>
      <c r="S22" s="25">
        <f>'[1]Access-Out'!O22</f>
        <v>71847235.530000001</v>
      </c>
      <c r="T22" s="26">
        <f t="shared" si="1"/>
        <v>0.99999989602941342</v>
      </c>
      <c r="U22" s="25">
        <f>'[1]Access-Out'!P22</f>
        <v>71847235.530000001</v>
      </c>
      <c r="V22" s="30">
        <f t="shared" si="2"/>
        <v>0.99999989602941342</v>
      </c>
      <c r="W22" s="25">
        <f>'[1]Access-Out'!Q22</f>
        <v>71847235.530000001</v>
      </c>
      <c r="X22" s="26">
        <f t="shared" si="3"/>
        <v>0.99999989602941342</v>
      </c>
    </row>
    <row r="23" spans="1:25" ht="28.5" customHeight="1" thickBot="1" x14ac:dyDescent="0.25">
      <c r="A23" s="20" t="str">
        <f>'[1]Access-Out'!A23</f>
        <v>71103</v>
      </c>
      <c r="B23" s="20" t="str">
        <f>'[1]Access-Out'!B23</f>
        <v>ENCARGOS FINANC.DA UNIAO-SENTENCAS JUDICIAIS</v>
      </c>
      <c r="C23" s="20" t="str">
        <f>CONCATENATE('[1]Access-Out'!C23,".",'[1]Access-Out'!D23)</f>
        <v>28.846</v>
      </c>
      <c r="D23" s="20" t="str">
        <f>CONCATENATE('[1]Access-Out'!E23,".",'[1]Access-Out'!G23)</f>
        <v>0901.0EC7</v>
      </c>
      <c r="E23" s="21" t="str">
        <f>'[1]Access-Out'!F23</f>
        <v>OPERACOES ESPECIAIS: CUMPRIMENTO DE SENTENCAS JUDICIAIS</v>
      </c>
      <c r="F23" s="22" t="str">
        <f>'[1]Access-Out'!H23</f>
        <v>SENTENCAS JUDICIAIS TRANSITADAS EM JULGADO (PRECATORIOS RELA</v>
      </c>
      <c r="G23" s="20" t="str">
        <f>'[1]Access-Out'!I23</f>
        <v>1</v>
      </c>
      <c r="H23" s="20" t="str">
        <f>'[1]Access-Out'!J23</f>
        <v>1000</v>
      </c>
      <c r="I23" s="21" t="str">
        <f>'[1]Access-Out'!K23</f>
        <v>RECURSOS LIVRES DA UNIAO</v>
      </c>
      <c r="J23" s="20" t="str">
        <f>'[1]Access-Out'!L23</f>
        <v>3</v>
      </c>
      <c r="K23" s="23"/>
      <c r="L23" s="23"/>
      <c r="M23" s="23"/>
      <c r="N23" s="24">
        <f t="shared" si="0"/>
        <v>0</v>
      </c>
      <c r="O23" s="23"/>
      <c r="P23" s="25">
        <f>IF('[1]Access-Out'!N23=0,'[1]Access-Out'!M23,0)</f>
        <v>0</v>
      </c>
      <c r="Q23" s="31">
        <f>IF('[1]Access-Out'!N23&gt;0,'[1]Access-Out'!N23-('[1]Access-Out'!N23-'[1]Access-Out'!M23),0)</f>
        <v>1809836.76</v>
      </c>
      <c r="R23" s="25">
        <f t="shared" si="4"/>
        <v>1809836.76</v>
      </c>
      <c r="S23" s="25">
        <f>'[1]Access-Out'!O23</f>
        <v>1809836.76</v>
      </c>
      <c r="T23" s="26">
        <f t="shared" si="1"/>
        <v>1</v>
      </c>
      <c r="U23" s="25">
        <f>'[1]Access-Out'!P23</f>
        <v>1809836.76</v>
      </c>
      <c r="V23" s="32">
        <f t="shared" si="2"/>
        <v>1</v>
      </c>
      <c r="W23" s="25">
        <f>'[1]Access-Out'!Q23</f>
        <v>1809836.76</v>
      </c>
      <c r="X23" s="26">
        <f t="shared" si="3"/>
        <v>1</v>
      </c>
    </row>
    <row r="24" spans="1:25" ht="28.5" customHeight="1" thickBot="1" x14ac:dyDescent="0.25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9"/>
      <c r="K24" s="33">
        <f t="shared" ref="K24:S24" si="5">SUM(K10:K23)</f>
        <v>0</v>
      </c>
      <c r="L24" s="33">
        <f t="shared" si="5"/>
        <v>0</v>
      </c>
      <c r="M24" s="33">
        <f t="shared" si="5"/>
        <v>0</v>
      </c>
      <c r="N24" s="33">
        <f t="shared" si="5"/>
        <v>0</v>
      </c>
      <c r="O24" s="33">
        <f t="shared" si="5"/>
        <v>0</v>
      </c>
      <c r="P24" s="34">
        <f t="shared" si="5"/>
        <v>3135250201</v>
      </c>
      <c r="Q24" s="34">
        <f>SUM(Q10:Q23)</f>
        <v>4427798124.8600006</v>
      </c>
      <c r="R24" s="34">
        <f t="shared" si="5"/>
        <v>7563048325.8599997</v>
      </c>
      <c r="S24" s="34">
        <f t="shared" si="5"/>
        <v>7561168644.2399998</v>
      </c>
      <c r="T24" s="35">
        <f t="shared" si="1"/>
        <v>0.99975146507876023</v>
      </c>
      <c r="U24" s="34">
        <f>SUM(U10:U23)</f>
        <v>7561168644.2399998</v>
      </c>
      <c r="V24" s="36">
        <f t="shared" si="2"/>
        <v>0.99975146507876023</v>
      </c>
      <c r="W24" s="34">
        <f>SUM(W10:W23)</f>
        <v>7561168644.2399998</v>
      </c>
      <c r="X24" s="36">
        <f t="shared" si="3"/>
        <v>0.99975146507876023</v>
      </c>
    </row>
    <row r="25" spans="1:25" ht="12.75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37"/>
      <c r="Q25" s="2"/>
      <c r="R25" s="2"/>
      <c r="S25" s="2"/>
      <c r="T25" s="2"/>
      <c r="U25" s="4"/>
      <c r="V25" s="2"/>
      <c r="W25" s="4"/>
      <c r="X25" s="2"/>
    </row>
    <row r="26" spans="1:25" ht="12.75" x14ac:dyDescent="0.2">
      <c r="A26" s="2" t="s">
        <v>50</v>
      </c>
      <c r="B26" s="38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39"/>
      <c r="O26" s="39"/>
      <c r="P26" s="40"/>
      <c r="Q26" s="39"/>
      <c r="R26" s="2"/>
      <c r="S26" s="2"/>
      <c r="T26" s="2"/>
      <c r="U26" s="4"/>
      <c r="V26" s="2"/>
      <c r="W26" s="4"/>
      <c r="X26" s="2"/>
    </row>
    <row r="27" spans="1:25" s="48" customFormat="1" ht="15.95" customHeight="1" x14ac:dyDescent="0.2">
      <c r="A27" s="41"/>
      <c r="B27" s="42"/>
      <c r="C27" s="41"/>
      <c r="D27" s="41"/>
      <c r="E27" s="41"/>
      <c r="F27" s="41"/>
      <c r="G27" s="41"/>
      <c r="H27" s="43"/>
      <c r="I27" s="43"/>
      <c r="J27" s="43"/>
      <c r="K27" s="41"/>
      <c r="L27" s="41"/>
      <c r="M27" s="44"/>
      <c r="N27" s="45"/>
      <c r="O27" s="45"/>
      <c r="P27" s="46"/>
      <c r="Q27" s="45"/>
      <c r="R27" s="44"/>
      <c r="S27" s="44"/>
      <c r="T27" s="44"/>
      <c r="U27" s="47"/>
      <c r="V27" s="44"/>
      <c r="W27" s="47"/>
      <c r="X27" s="44"/>
    </row>
    <row r="28" spans="1:25" s="48" customFormat="1" ht="15.95" customHeight="1" x14ac:dyDescent="0.2">
      <c r="A28" s="41"/>
      <c r="B28" s="42"/>
      <c r="C28" s="41"/>
      <c r="D28" s="41"/>
      <c r="E28" s="41"/>
      <c r="F28" s="41"/>
      <c r="G28" s="41"/>
      <c r="H28" s="43"/>
      <c r="I28" s="43"/>
      <c r="J28" s="43"/>
      <c r="K28" s="41"/>
      <c r="L28" s="41"/>
      <c r="M28" s="49"/>
      <c r="N28" s="50"/>
      <c r="O28" s="50"/>
      <c r="P28" s="51"/>
      <c r="Q28" s="52"/>
      <c r="R28" s="53"/>
      <c r="S28" s="53"/>
      <c r="T28" s="53"/>
      <c r="U28" s="54"/>
      <c r="V28" s="53"/>
      <c r="W28" s="54"/>
      <c r="X28" s="49"/>
      <c r="Y28" s="5"/>
    </row>
    <row r="29" spans="1:25" s="48" customFormat="1" ht="15.95" customHeight="1" x14ac:dyDescent="0.2">
      <c r="A29" s="41"/>
      <c r="B29" s="42"/>
      <c r="C29" s="41"/>
      <c r="D29" s="41"/>
      <c r="E29" s="41"/>
      <c r="F29" s="41"/>
      <c r="G29" s="41"/>
      <c r="H29" s="43"/>
      <c r="I29" s="43"/>
      <c r="J29" s="43"/>
      <c r="K29" s="41"/>
      <c r="L29" s="41"/>
      <c r="M29" s="49"/>
      <c r="N29" s="50"/>
      <c r="O29" s="50"/>
      <c r="P29" s="51"/>
      <c r="Q29" s="55"/>
      <c r="R29" s="53"/>
      <c r="S29" s="53"/>
      <c r="T29" s="53"/>
      <c r="U29" s="54"/>
      <c r="V29" s="53"/>
      <c r="W29" s="54"/>
      <c r="X29" s="49"/>
      <c r="Y29" s="5"/>
    </row>
    <row r="30" spans="1:25" s="48" customFormat="1" ht="15.95" customHeight="1" x14ac:dyDescent="0.2">
      <c r="A30" s="41"/>
      <c r="B30" s="42"/>
      <c r="C30" s="41"/>
      <c r="D30" s="41"/>
      <c r="E30" s="41"/>
      <c r="F30" s="41"/>
      <c r="G30" s="41"/>
      <c r="H30" s="43"/>
      <c r="I30" s="43"/>
      <c r="J30" s="43"/>
      <c r="K30" s="41"/>
      <c r="L30" s="41"/>
      <c r="M30" s="49"/>
      <c r="N30" s="56"/>
      <c r="O30" s="56"/>
      <c r="P30" s="57"/>
      <c r="Q30" s="57"/>
      <c r="R30" s="57"/>
      <c r="S30" s="57"/>
      <c r="T30" s="58"/>
      <c r="U30" s="57"/>
      <c r="V30" s="58"/>
      <c r="W30" s="57"/>
      <c r="X30" s="59"/>
      <c r="Y30" s="5"/>
    </row>
    <row r="31" spans="1:25" s="48" customFormat="1" ht="15.95" customHeight="1" x14ac:dyDescent="0.2">
      <c r="M31" s="60"/>
      <c r="N31" s="61"/>
      <c r="O31" s="93"/>
      <c r="P31" s="62"/>
      <c r="Q31" s="94"/>
      <c r="R31" s="62"/>
      <c r="S31" s="62"/>
      <c r="T31" s="62"/>
      <c r="U31" s="62"/>
      <c r="V31" s="62"/>
      <c r="W31" s="62"/>
      <c r="X31" s="95"/>
      <c r="Y31" s="5"/>
    </row>
    <row r="32" spans="1:25" s="48" customFormat="1" ht="15.95" customHeight="1" x14ac:dyDescent="0.2">
      <c r="A32" s="42"/>
      <c r="B32" s="42"/>
      <c r="C32" s="42"/>
      <c r="M32" s="60"/>
      <c r="N32" s="61"/>
      <c r="O32" s="93"/>
      <c r="P32" s="96"/>
      <c r="Q32" s="97"/>
      <c r="R32" s="62"/>
      <c r="S32" s="62"/>
      <c r="T32" s="62"/>
      <c r="U32" s="62"/>
      <c r="V32" s="62"/>
      <c r="W32" s="62"/>
      <c r="X32" s="95"/>
      <c r="Y32" s="5"/>
    </row>
    <row r="33" spans="1:36" s="48" customFormat="1" ht="15.95" customHeight="1" x14ac:dyDescent="0.2">
      <c r="A33" s="42"/>
      <c r="B33" s="42"/>
      <c r="C33" s="42"/>
      <c r="M33" s="60"/>
      <c r="N33" s="61"/>
      <c r="O33" s="93"/>
      <c r="P33" s="62"/>
      <c r="Q33" s="62"/>
      <c r="R33" s="62"/>
      <c r="S33" s="62"/>
      <c r="T33" s="62"/>
      <c r="U33" s="62"/>
      <c r="V33" s="62"/>
      <c r="W33" s="62"/>
      <c r="X33" s="95"/>
      <c r="Y33" s="5"/>
    </row>
    <row r="34" spans="1:36" s="48" customFormat="1" ht="15.95" customHeight="1" x14ac:dyDescent="0.2">
      <c r="A34" s="42"/>
      <c r="B34" s="42"/>
      <c r="C34" s="42"/>
      <c r="M34" s="60"/>
      <c r="N34" s="61"/>
      <c r="O34" s="98"/>
      <c r="P34" s="63"/>
      <c r="Q34" s="63"/>
      <c r="R34" s="63"/>
      <c r="S34" s="63"/>
      <c r="T34" s="63"/>
      <c r="U34" s="63"/>
      <c r="V34" s="63"/>
      <c r="W34" s="63"/>
      <c r="X34" s="95"/>
      <c r="Y34" s="5"/>
    </row>
    <row r="35" spans="1:36" s="48" customFormat="1" ht="15.95" customHeight="1" x14ac:dyDescent="0.2">
      <c r="C35" s="42"/>
      <c r="M35" s="60"/>
      <c r="N35" s="61"/>
      <c r="O35" s="93"/>
      <c r="P35" s="99"/>
      <c r="Q35" s="100"/>
      <c r="R35" s="99"/>
      <c r="S35" s="99"/>
      <c r="T35" s="62"/>
      <c r="U35" s="99"/>
      <c r="V35" s="62"/>
      <c r="W35" s="99"/>
      <c r="X35" s="95"/>
      <c r="Y35" s="5"/>
    </row>
    <row r="36" spans="1:36" s="48" customFormat="1" ht="15.95" customHeight="1" x14ac:dyDescent="0.2">
      <c r="C36" s="42"/>
      <c r="M36" s="60"/>
      <c r="N36" s="61"/>
      <c r="O36" s="101"/>
      <c r="P36" s="100"/>
      <c r="Q36" s="100"/>
      <c r="R36" s="102"/>
      <c r="S36" s="102"/>
      <c r="T36" s="102"/>
      <c r="U36" s="102"/>
      <c r="V36" s="102"/>
      <c r="W36" s="102"/>
      <c r="X36" s="103"/>
      <c r="Y36" s="5"/>
    </row>
    <row r="37" spans="1:36" s="48" customFormat="1" ht="15.95" customHeight="1" x14ac:dyDescent="0.2">
      <c r="M37" s="60"/>
      <c r="N37" s="64"/>
      <c r="O37" s="104"/>
      <c r="P37" s="100"/>
      <c r="Q37" s="100"/>
      <c r="R37" s="96"/>
      <c r="S37" s="102"/>
      <c r="T37" s="102"/>
      <c r="U37" s="102"/>
      <c r="V37" s="102"/>
      <c r="W37" s="102"/>
      <c r="X37" s="49"/>
      <c r="Y37" s="5"/>
    </row>
    <row r="38" spans="1:36" s="48" customFormat="1" ht="15.95" customHeight="1" x14ac:dyDescent="0.2">
      <c r="M38" s="60"/>
      <c r="N38" s="65"/>
      <c r="O38" s="50"/>
      <c r="P38" s="50"/>
      <c r="Q38" s="50"/>
      <c r="R38" s="105"/>
      <c r="S38" s="68"/>
      <c r="T38" s="68"/>
      <c r="U38" s="68"/>
      <c r="V38" s="68"/>
      <c r="W38" s="68"/>
      <c r="X38" s="49"/>
      <c r="Y38" s="5"/>
    </row>
    <row r="39" spans="1:36" s="48" customFormat="1" ht="15.95" customHeight="1" x14ac:dyDescent="0.2">
      <c r="M39" s="60"/>
      <c r="N39" s="60"/>
      <c r="O39" s="49"/>
      <c r="P39" s="49"/>
      <c r="Q39" s="49"/>
      <c r="R39" s="106"/>
      <c r="S39" s="68"/>
      <c r="T39" s="68"/>
      <c r="U39" s="68"/>
      <c r="V39" s="68"/>
      <c r="W39" s="68"/>
      <c r="X39" s="49"/>
      <c r="Y39" s="5"/>
    </row>
    <row r="40" spans="1:36" s="41" customFormat="1" ht="15.95" customHeight="1" x14ac:dyDescent="0.2">
      <c r="M40" s="49"/>
      <c r="N40" s="49"/>
      <c r="O40" s="49"/>
      <c r="P40" s="49"/>
      <c r="Q40" s="49"/>
      <c r="R40" s="67"/>
      <c r="S40" s="68"/>
      <c r="T40" s="68"/>
      <c r="U40" s="68"/>
      <c r="V40" s="68"/>
      <c r="W40" s="68"/>
      <c r="X40" s="69"/>
      <c r="Y40" s="2"/>
    </row>
    <row r="41" spans="1:36" s="41" customFormat="1" ht="15.95" customHeight="1" x14ac:dyDescent="0.2">
      <c r="M41" s="49"/>
      <c r="N41" s="49"/>
      <c r="O41" s="49"/>
      <c r="P41" s="49"/>
      <c r="Q41" s="49"/>
      <c r="R41" s="67"/>
      <c r="S41" s="68"/>
      <c r="T41" s="68"/>
      <c r="U41" s="68"/>
      <c r="V41" s="68"/>
      <c r="W41" s="68"/>
      <c r="X41" s="69"/>
      <c r="Y41" s="2"/>
    </row>
    <row r="42" spans="1:36" s="48" customFormat="1" ht="15.95" customHeight="1" x14ac:dyDescent="0.2">
      <c r="M42" s="60"/>
      <c r="N42" s="60"/>
      <c r="O42" s="60"/>
      <c r="P42" s="60"/>
      <c r="Q42" s="60"/>
      <c r="R42" s="70"/>
      <c r="S42" s="66"/>
      <c r="T42" s="66"/>
      <c r="U42" s="66"/>
      <c r="V42" s="66"/>
      <c r="W42" s="66"/>
      <c r="X42" s="71"/>
      <c r="Y42" s="5"/>
    </row>
    <row r="43" spans="1:36" s="48" customFormat="1" ht="15.95" customHeight="1" x14ac:dyDescent="0.2">
      <c r="M43" s="5"/>
      <c r="N43" s="5"/>
      <c r="O43" s="5"/>
      <c r="P43" s="5"/>
      <c r="Q43" s="5"/>
      <c r="R43" s="72"/>
      <c r="S43" s="5"/>
      <c r="T43" s="5"/>
      <c r="U43" s="73"/>
      <c r="V43" s="66"/>
      <c r="W43" s="5"/>
      <c r="X43" s="5"/>
      <c r="Y43" s="5"/>
    </row>
    <row r="44" spans="1:36" s="48" customFormat="1" ht="15.95" customHeight="1" x14ac:dyDescent="0.2">
      <c r="J44" s="74"/>
      <c r="K44" s="74"/>
      <c r="L44" s="74"/>
      <c r="M44" s="75"/>
      <c r="N44" s="76"/>
      <c r="O44" s="77"/>
      <c r="P44" s="78"/>
      <c r="Q44" s="78"/>
      <c r="R44" s="78"/>
      <c r="S44" s="5"/>
      <c r="T44" s="79"/>
      <c r="U44" s="80"/>
      <c r="V44" s="5"/>
      <c r="W44" s="77"/>
      <c r="X44" s="5"/>
      <c r="Y44" s="5"/>
    </row>
    <row r="45" spans="1:36" s="48" customFormat="1" ht="15.95" customHeight="1" x14ac:dyDescent="0.2">
      <c r="K45" s="110"/>
      <c r="L45" s="110"/>
      <c r="M45" s="110"/>
      <c r="N45" s="110"/>
      <c r="O45" s="72"/>
      <c r="P45" s="72"/>
      <c r="Q45" s="110"/>
      <c r="R45" s="110"/>
      <c r="S45" s="72"/>
      <c r="T45" s="5"/>
      <c r="U45" s="5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81"/>
    </row>
    <row r="46" spans="1:36" s="48" customFormat="1" ht="15.95" customHeight="1" x14ac:dyDescent="0.2">
      <c r="K46" s="82"/>
      <c r="L46" s="82"/>
      <c r="M46" s="82"/>
      <c r="N46" s="82"/>
      <c r="O46" s="82"/>
      <c r="P46" s="82"/>
      <c r="Q46" s="82"/>
      <c r="R46" s="82"/>
      <c r="S46" s="83"/>
      <c r="T46" s="5"/>
      <c r="U46" s="5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5"/>
      <c r="AG46" s="85"/>
      <c r="AH46" s="85"/>
      <c r="AI46" s="85"/>
      <c r="AJ46" s="86"/>
    </row>
    <row r="47" spans="1:36" s="48" customFormat="1" ht="15.95" customHeight="1" x14ac:dyDescent="0.2">
      <c r="K47" s="72"/>
      <c r="L47" s="72"/>
      <c r="M47" s="72"/>
      <c r="N47" s="72"/>
      <c r="O47" s="72"/>
      <c r="P47" s="72"/>
      <c r="Q47" s="72"/>
      <c r="R47" s="72"/>
      <c r="S47" s="87"/>
      <c r="T47" s="5"/>
      <c r="U47" s="5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87"/>
      <c r="AG47" s="87"/>
      <c r="AH47" s="87"/>
      <c r="AI47" s="87"/>
      <c r="AJ47" s="81"/>
    </row>
    <row r="48" spans="1:36" s="48" customFormat="1" ht="15.95" customHeight="1" x14ac:dyDescent="0.2">
      <c r="K48" s="72"/>
      <c r="L48" s="72"/>
      <c r="M48" s="72"/>
      <c r="N48" s="72"/>
      <c r="O48" s="72"/>
      <c r="P48" s="72"/>
      <c r="Q48" s="72"/>
      <c r="R48" s="72"/>
      <c r="S48" s="87"/>
      <c r="T48" s="5"/>
      <c r="U48" s="5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87"/>
      <c r="AG48" s="87"/>
      <c r="AH48" s="87"/>
      <c r="AI48" s="87"/>
      <c r="AJ48" s="81"/>
    </row>
    <row r="49" spans="11:32" s="48" customFormat="1" ht="15.95" customHeight="1" x14ac:dyDescent="0.2">
      <c r="K49" s="72"/>
      <c r="L49" s="72"/>
      <c r="M49" s="72"/>
      <c r="N49" s="72"/>
      <c r="O49" s="72"/>
      <c r="P49" s="72"/>
      <c r="Q49" s="72"/>
      <c r="R49" s="72"/>
      <c r="S49" s="87"/>
      <c r="T49" s="5"/>
      <c r="U49" s="5"/>
      <c r="V49" s="5"/>
      <c r="W49" s="5"/>
      <c r="X49" s="5"/>
      <c r="Y49" s="5"/>
      <c r="AF49" s="88"/>
    </row>
    <row r="50" spans="11:32" s="48" customFormat="1" ht="15.95" customHeight="1" x14ac:dyDescent="0.2">
      <c r="M50" s="5"/>
      <c r="N50" s="5"/>
      <c r="O50" s="78"/>
      <c r="P50" s="78"/>
      <c r="Q50" s="78"/>
      <c r="R50" s="78"/>
      <c r="S50" s="89"/>
      <c r="T50" s="5"/>
      <c r="U50" s="5"/>
      <c r="V50" s="5"/>
      <c r="W50" s="5"/>
      <c r="X50" s="5"/>
      <c r="Y50" s="5"/>
    </row>
    <row r="51" spans="11:32" s="48" customFormat="1" ht="15.95" customHeight="1" x14ac:dyDescent="0.2">
      <c r="M51" s="5"/>
      <c r="N51" s="5"/>
      <c r="O51" s="78"/>
      <c r="P51" s="78"/>
      <c r="Q51" s="78"/>
      <c r="R51" s="78"/>
      <c r="S51" s="5"/>
      <c r="T51" s="5"/>
      <c r="U51" s="5"/>
      <c r="V51" s="5"/>
      <c r="W51" s="5"/>
      <c r="X51" s="5"/>
      <c r="Y51" s="5"/>
    </row>
    <row r="52" spans="11:32" s="48" customFormat="1" ht="15.95" customHeight="1" x14ac:dyDescent="0.2">
      <c r="M52" s="5"/>
      <c r="N52" s="5"/>
      <c r="O52" s="78"/>
      <c r="P52" s="78"/>
      <c r="Q52" s="78"/>
      <c r="R52" s="78"/>
      <c r="S52" s="5"/>
      <c r="T52" s="5"/>
      <c r="U52" s="5"/>
      <c r="V52" s="5"/>
      <c r="W52" s="5"/>
      <c r="X52" s="5"/>
      <c r="Y52" s="5"/>
    </row>
    <row r="53" spans="11:32" s="48" customFormat="1" ht="15.95" customHeight="1" x14ac:dyDescent="0.2">
      <c r="O53" s="90"/>
      <c r="P53" s="90"/>
      <c r="Q53" s="90"/>
      <c r="R53" s="90"/>
    </row>
    <row r="54" spans="11:32" s="48" customFormat="1" ht="15.95" customHeight="1" x14ac:dyDescent="0.2">
      <c r="K54" s="72"/>
      <c r="L54" s="72"/>
      <c r="M54" s="72"/>
      <c r="N54" s="72"/>
      <c r="O54" s="72"/>
      <c r="P54" s="81"/>
      <c r="Q54" s="81"/>
      <c r="R54" s="90"/>
    </row>
    <row r="55" spans="11:32" s="48" customFormat="1" ht="15.95" customHeight="1" x14ac:dyDescent="0.2">
      <c r="K55" s="77"/>
      <c r="L55" s="72"/>
      <c r="M55" s="72"/>
      <c r="N55" s="72"/>
      <c r="O55" s="72"/>
      <c r="P55" s="81"/>
      <c r="Q55" s="81"/>
      <c r="R55" s="90"/>
    </row>
    <row r="56" spans="11:32" s="48" customFormat="1" ht="15.95" customHeight="1" x14ac:dyDescent="0.2">
      <c r="K56" s="72"/>
      <c r="L56" s="72"/>
      <c r="M56" s="72"/>
      <c r="N56" s="72"/>
      <c r="O56" s="72"/>
      <c r="P56" s="81"/>
      <c r="Q56" s="81"/>
      <c r="R56" s="90"/>
    </row>
    <row r="57" spans="11:32" s="48" customFormat="1" ht="15.95" customHeight="1" x14ac:dyDescent="0.2">
      <c r="K57" s="72"/>
      <c r="L57" s="72"/>
      <c r="M57" s="72"/>
      <c r="N57" s="72"/>
      <c r="O57" s="72"/>
      <c r="P57" s="81"/>
      <c r="Q57" s="81"/>
      <c r="R57" s="91"/>
    </row>
    <row r="58" spans="11:32" s="48" customFormat="1" ht="15.95" customHeight="1" x14ac:dyDescent="0.2">
      <c r="K58" s="72"/>
      <c r="L58" s="72"/>
      <c r="M58" s="72"/>
      <c r="N58" s="72"/>
      <c r="O58" s="72"/>
      <c r="P58" s="81"/>
      <c r="Q58" s="81"/>
      <c r="R58" s="91"/>
    </row>
    <row r="59" spans="11:32" s="48" customFormat="1" ht="15.95" customHeight="1" x14ac:dyDescent="0.2">
      <c r="K59" s="72"/>
      <c r="L59" s="72"/>
      <c r="M59" s="72"/>
      <c r="N59" s="72"/>
      <c r="O59" s="72"/>
      <c r="P59" s="81"/>
      <c r="Q59" s="81"/>
      <c r="R59" s="91"/>
    </row>
    <row r="60" spans="11:32" s="48" customFormat="1" ht="15.95" customHeight="1" x14ac:dyDescent="0.2">
      <c r="K60" s="72"/>
      <c r="L60" s="72"/>
      <c r="M60" s="72"/>
      <c r="N60" s="72"/>
      <c r="O60" s="72"/>
      <c r="P60" s="81"/>
      <c r="Q60" s="81"/>
      <c r="R60" s="91"/>
    </row>
    <row r="61" spans="11:32" s="48" customFormat="1" ht="15.95" customHeight="1" x14ac:dyDescent="0.2">
      <c r="K61" s="72"/>
      <c r="L61" s="72"/>
      <c r="M61" s="72"/>
      <c r="N61" s="72"/>
      <c r="O61" s="72"/>
      <c r="P61" s="81"/>
      <c r="Q61" s="81"/>
      <c r="R61" s="91"/>
    </row>
    <row r="62" spans="11:32" s="48" customFormat="1" ht="15.95" customHeight="1" x14ac:dyDescent="0.2">
      <c r="K62" s="72"/>
      <c r="L62" s="72"/>
      <c r="M62" s="72"/>
      <c r="N62" s="72"/>
      <c r="O62" s="72"/>
      <c r="P62" s="81"/>
      <c r="Q62" s="81"/>
      <c r="R62" s="92"/>
    </row>
    <row r="63" spans="11:32" s="48" customFormat="1" ht="15.95" customHeight="1" x14ac:dyDescent="0.2">
      <c r="K63" s="72"/>
      <c r="L63" s="72"/>
      <c r="M63" s="72"/>
      <c r="N63" s="72"/>
      <c r="O63" s="72"/>
      <c r="P63" s="81"/>
      <c r="Q63" s="81"/>
    </row>
    <row r="64" spans="11:32" s="48" customFormat="1" ht="15.95" customHeight="1" x14ac:dyDescent="0.2">
      <c r="K64" s="72"/>
      <c r="L64" s="72"/>
      <c r="M64" s="72"/>
      <c r="N64" s="72"/>
      <c r="O64" s="72"/>
      <c r="P64" s="81"/>
      <c r="Q64" s="81"/>
    </row>
    <row r="65" spans="11:17" s="48" customFormat="1" ht="15.95" customHeight="1" x14ac:dyDescent="0.2">
      <c r="K65" s="72"/>
      <c r="L65" s="72"/>
      <c r="M65" s="72"/>
      <c r="N65" s="72"/>
      <c r="O65" s="72"/>
      <c r="P65" s="81"/>
      <c r="Q65" s="81"/>
    </row>
    <row r="66" spans="11:17" s="48" customFormat="1" ht="15.95" customHeight="1" x14ac:dyDescent="0.2">
      <c r="K66" s="72"/>
      <c r="L66" s="72"/>
      <c r="M66" s="72"/>
      <c r="N66" s="72"/>
      <c r="O66" s="72"/>
      <c r="P66" s="81"/>
      <c r="Q66" s="81"/>
    </row>
    <row r="67" spans="11:17" s="48" customFormat="1" ht="15.95" customHeight="1" x14ac:dyDescent="0.2">
      <c r="K67" s="72"/>
      <c r="L67" s="72"/>
      <c r="M67" s="72"/>
      <c r="N67" s="72"/>
      <c r="O67" s="72" t="s">
        <v>51</v>
      </c>
      <c r="P67" s="81"/>
      <c r="Q67" s="81"/>
    </row>
    <row r="68" spans="11:17" s="48" customFormat="1" ht="15.95" customHeight="1" x14ac:dyDescent="0.2">
      <c r="K68" s="81"/>
      <c r="L68" s="81"/>
      <c r="M68" s="81"/>
      <c r="N68" s="81"/>
      <c r="O68" s="81"/>
      <c r="P68" s="81"/>
      <c r="Q68" s="81"/>
    </row>
    <row r="69" spans="11:17" s="48" customFormat="1" ht="15.95" customHeight="1" x14ac:dyDescent="0.2">
      <c r="K69" s="81"/>
      <c r="L69" s="81"/>
      <c r="M69" s="81"/>
      <c r="N69" s="81"/>
      <c r="O69" s="81"/>
      <c r="P69" s="81"/>
      <c r="Q69" s="81"/>
    </row>
    <row r="70" spans="11:17" s="48" customFormat="1" ht="15.95" customHeight="1" x14ac:dyDescent="0.2"/>
    <row r="71" spans="11:17" s="48" customFormat="1" ht="15.95" customHeight="1" x14ac:dyDescent="0.2"/>
    <row r="72" spans="11:17" s="48" customFormat="1" ht="15.95" customHeight="1" x14ac:dyDescent="0.2"/>
    <row r="73" spans="11:17" s="48" customFormat="1" ht="15.95" customHeight="1" x14ac:dyDescent="0.2"/>
    <row r="74" spans="11:17" s="48" customFormat="1" ht="15.95" customHeight="1" x14ac:dyDescent="0.2"/>
    <row r="75" spans="11:17" s="48" customFormat="1" ht="15.95" customHeight="1" x14ac:dyDescent="0.2"/>
    <row r="76" spans="11:17" s="48" customFormat="1" ht="15.95" customHeight="1" x14ac:dyDescent="0.2"/>
    <row r="77" spans="11:17" s="48" customFormat="1" ht="15.95" customHeight="1" x14ac:dyDescent="0.2"/>
    <row r="78" spans="11:17" s="48" customFormat="1" ht="15.95" customHeight="1" x14ac:dyDescent="0.2"/>
    <row r="79" spans="11:17" s="48" customFormat="1" ht="15.95" customHeight="1" x14ac:dyDescent="0.2"/>
    <row r="80" spans="11:17" s="48" customFormat="1" ht="15.95" customHeight="1" x14ac:dyDescent="0.2"/>
    <row r="81" s="48" customFormat="1" ht="15.95" customHeight="1" x14ac:dyDescent="0.2"/>
    <row r="82" s="48" customFormat="1" ht="15.95" customHeight="1" x14ac:dyDescent="0.2"/>
    <row r="83" s="48" customFormat="1" ht="15.95" customHeight="1" x14ac:dyDescent="0.2"/>
    <row r="84" s="48" customFormat="1" ht="15.95" customHeight="1" x14ac:dyDescent="0.2"/>
    <row r="85" s="48" customFormat="1" ht="15.95" customHeight="1" x14ac:dyDescent="0.2"/>
    <row r="86" s="48" customFormat="1" ht="15.95" customHeight="1" x14ac:dyDescent="0.2"/>
    <row r="87" s="48" customFormat="1" ht="15.95" customHeight="1" x14ac:dyDescent="0.2"/>
    <row r="88" s="48" customFormat="1" ht="15.95" customHeight="1" x14ac:dyDescent="0.2"/>
    <row r="89" s="48" customFormat="1" ht="15.95" customHeight="1" x14ac:dyDescent="0.2"/>
    <row r="90" s="48" customFormat="1" ht="15.95" customHeight="1" x14ac:dyDescent="0.2"/>
    <row r="91" s="48" customFormat="1" ht="15.95" customHeight="1" x14ac:dyDescent="0.2"/>
    <row r="92" s="48" customFormat="1" ht="15.95" customHeight="1" x14ac:dyDescent="0.2"/>
    <row r="93" s="48" customFormat="1" ht="15.95" customHeight="1" x14ac:dyDescent="0.2"/>
    <row r="94" s="48" customFormat="1" ht="15.95" customHeight="1" x14ac:dyDescent="0.2"/>
    <row r="95" s="48" customFormat="1" ht="15.95" customHeight="1" x14ac:dyDescent="0.2"/>
    <row r="96" s="48" customFormat="1" ht="15.95" customHeight="1" x14ac:dyDescent="0.2"/>
    <row r="97" s="48" customFormat="1" ht="15.95" customHeight="1" x14ac:dyDescent="0.2"/>
    <row r="98" s="48" customFormat="1" ht="15.95" customHeight="1" x14ac:dyDescent="0.2"/>
    <row r="99" s="48" customFormat="1" ht="15.95" customHeight="1" x14ac:dyDescent="0.2"/>
    <row r="100" s="48" customFormat="1" ht="15.95" customHeight="1" x14ac:dyDescent="0.2"/>
    <row r="101" s="48" customFormat="1" ht="15.95" customHeight="1" x14ac:dyDescent="0.2"/>
    <row r="102" s="48" customFormat="1" ht="15.95" customHeight="1" x14ac:dyDescent="0.2"/>
    <row r="103" s="48" customFormat="1" ht="15.95" customHeight="1" x14ac:dyDescent="0.2"/>
    <row r="104" s="48" customFormat="1" ht="15.95" customHeight="1" x14ac:dyDescent="0.2"/>
    <row r="105" s="48" customFormat="1" ht="15.95" customHeight="1" x14ac:dyDescent="0.2"/>
    <row r="106" s="48" customFormat="1" ht="15.95" customHeight="1" x14ac:dyDescent="0.2"/>
    <row r="107" s="48" customFormat="1" ht="15.95" customHeight="1" x14ac:dyDescent="0.2"/>
    <row r="108" s="48" customFormat="1" ht="15.95" customHeight="1" x14ac:dyDescent="0.2"/>
    <row r="109" s="48" customFormat="1" ht="15.95" customHeight="1" x14ac:dyDescent="0.2"/>
    <row r="110" s="48" customFormat="1" ht="15.95" customHeight="1" x14ac:dyDescent="0.2"/>
    <row r="111" s="48" customFormat="1" ht="15.95" customHeight="1" x14ac:dyDescent="0.2"/>
    <row r="112" s="48" customFormat="1" ht="15.95" customHeight="1" x14ac:dyDescent="0.2"/>
    <row r="113" s="48" customFormat="1" ht="15.95" customHeight="1" x14ac:dyDescent="0.2"/>
    <row r="114" s="48" customFormat="1" ht="15.95" customHeight="1" x14ac:dyDescent="0.2"/>
    <row r="115" s="48" customFormat="1" ht="15.95" customHeight="1" x14ac:dyDescent="0.2"/>
    <row r="116" s="48" customFormat="1" ht="15.95" customHeight="1" x14ac:dyDescent="0.2"/>
    <row r="117" s="48" customFormat="1" ht="15.95" customHeight="1" x14ac:dyDescent="0.2"/>
    <row r="118" s="48" customFormat="1" ht="15.95" customHeight="1" x14ac:dyDescent="0.2"/>
    <row r="119" s="48" customFormat="1" ht="15.95" customHeight="1" x14ac:dyDescent="0.2"/>
    <row r="120" s="48" customFormat="1" ht="15.95" customHeight="1" x14ac:dyDescent="0.2"/>
    <row r="121" s="48" customFormat="1" ht="15.95" customHeight="1" x14ac:dyDescent="0.2"/>
    <row r="122" s="48" customFormat="1" ht="15.95" customHeight="1" x14ac:dyDescent="0.2"/>
    <row r="123" s="48" customFormat="1" ht="15.95" customHeight="1" x14ac:dyDescent="0.2"/>
    <row r="124" s="48" customFormat="1" ht="15.95" customHeight="1" x14ac:dyDescent="0.2"/>
    <row r="125" s="48" customFormat="1" ht="15.95" customHeight="1" x14ac:dyDescent="0.2"/>
    <row r="126" s="48" customFormat="1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</sheetData>
  <mergeCells count="20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4:J24"/>
    <mergeCell ref="K45:L45"/>
    <mergeCell ref="M45:N45"/>
    <mergeCell ref="Q45:R45"/>
    <mergeCell ref="C8:C9"/>
    <mergeCell ref="D8:D9"/>
    <mergeCell ref="E8:F8"/>
    <mergeCell ref="G8:G9"/>
    <mergeCell ref="H8:I8"/>
    <mergeCell ref="J8:J9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2023-11-17T18:40:46Z</dcterms:created>
  <dcterms:modified xsi:type="dcterms:W3CDTF">2023-11-17T18:43:23Z</dcterms:modified>
</cp:coreProperties>
</file>