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1 - Novembro\Publicacao internet TRF\Anexo II\090047\"/>
    </mc:Choice>
  </mc:AlternateContent>
  <bookViews>
    <workbookView xWindow="0" yWindow="0" windowWidth="28800" windowHeight="13590"/>
  </bookViews>
  <sheets>
    <sheet name="2023-11" sheetId="1" r:id="rId1"/>
  </sheets>
  <externalReferences>
    <externalReference r:id="rId2"/>
  </externalReferences>
  <definedNames>
    <definedName name="_xlnm.Print_Area" localSheetId="0">'2023-11'!$A$1:$X$28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M26" i="1"/>
  <c r="L26" i="1"/>
  <c r="K26" i="1"/>
  <c r="W25" i="1"/>
  <c r="U25" i="1"/>
  <c r="S25" i="1"/>
  <c r="Q25" i="1"/>
  <c r="P25" i="1"/>
  <c r="R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Q26" i="1" s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6" i="1" s="1"/>
  <c r="U10" i="1"/>
  <c r="U26" i="1" s="1"/>
  <c r="S10" i="1"/>
  <c r="S26" i="1" s="1"/>
  <c r="Q10" i="1"/>
  <c r="P10" i="1"/>
  <c r="P26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X18" i="1" l="1"/>
  <c r="V18" i="1"/>
  <c r="T18" i="1"/>
  <c r="X21" i="1"/>
  <c r="V21" i="1"/>
  <c r="T21" i="1"/>
  <c r="V10" i="1"/>
  <c r="X10" i="1"/>
  <c r="R26" i="1"/>
  <c r="T10" i="1"/>
  <c r="X13" i="1"/>
  <c r="V13" i="1"/>
  <c r="T13" i="1"/>
  <c r="V16" i="1"/>
  <c r="X16" i="1"/>
  <c r="T16" i="1"/>
  <c r="X19" i="1"/>
  <c r="V19" i="1"/>
  <c r="T19" i="1"/>
  <c r="V22" i="1"/>
  <c r="X22" i="1"/>
  <c r="T22" i="1"/>
  <c r="X12" i="1"/>
  <c r="V12" i="1"/>
  <c r="T12" i="1"/>
  <c r="V25" i="1"/>
  <c r="X25" i="1"/>
  <c r="T25" i="1"/>
  <c r="X15" i="1"/>
  <c r="V15" i="1"/>
  <c r="T15" i="1"/>
  <c r="V14" i="1"/>
  <c r="T14" i="1"/>
  <c r="X14" i="1"/>
  <c r="V20" i="1"/>
  <c r="T20" i="1"/>
  <c r="X20" i="1"/>
  <c r="V23" i="1"/>
  <c r="T23" i="1"/>
  <c r="X23" i="1"/>
  <c r="V11" i="1"/>
  <c r="T11" i="1"/>
  <c r="X11" i="1"/>
  <c r="X24" i="1"/>
  <c r="V24" i="1"/>
  <c r="T24" i="1"/>
  <c r="V17" i="1"/>
  <c r="T17" i="1"/>
  <c r="X17" i="1"/>
  <c r="N26" i="1"/>
  <c r="X26" i="1" l="1"/>
  <c r="V26" i="1"/>
  <c r="T26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<sst xmlns="http://schemas.openxmlformats.org/spreadsheetml/2006/main" count="55" uniqueCount="51">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</sst>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3"/>
      <name val="Arial"/>
      <family val="2"/>
    </font>
    <font>
      <sz val="10"/>
      <color rgb="FFC00000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3" fontId="2" fillId="0" borderId="0" xfId="1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2" applyNumberFormat="1" applyFont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8" fontId="2" fillId="0" borderId="0" xfId="6" applyNumberFormat="1" applyFont="1" applyFill="1" applyBorder="1" applyAlignment="1">
      <alignment vertical="center"/>
    </xf>
    <xf numFmtId="168" fontId="2" fillId="0" borderId="0" xfId="6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2" fillId="0" borderId="0" xfId="0" applyFont="1"/>
    <xf numFmtId="0" fontId="10" fillId="0" borderId="0" xfId="0" applyFont="1" applyAlignment="1">
      <alignment horizontal="right"/>
    </xf>
    <xf numFmtId="0" fontId="7" fillId="0" borderId="0" xfId="0" applyFont="1"/>
    <xf numFmtId="0" fontId="9" fillId="0" borderId="0" xfId="0" applyFont="1" applyAlignment="1">
      <alignment horizontal="center"/>
    </xf>
    <xf numFmtId="0" fontId="13" fillId="0" borderId="0" xfId="0" applyFont="1"/>
    <xf numFmtId="0" fontId="9" fillId="2" borderId="0" xfId="0" applyFont="1" applyFill="1"/>
    <xf numFmtId="170" fontId="9" fillId="2" borderId="0" xfId="0" applyNumberFormat="1" applyFont="1" applyFill="1" applyAlignment="1"/>
    <xf numFmtId="0" fontId="9" fillId="0" borderId="0" xfId="0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70" fontId="9" fillId="0" borderId="0" xfId="0" applyNumberFormat="1" applyFont="1" applyAlignment="1"/>
    <xf numFmtId="43" fontId="2" fillId="0" borderId="0" xfId="1" applyFont="1"/>
    <xf numFmtId="170" fontId="2" fillId="0" borderId="0" xfId="0" applyNumberFormat="1" applyFont="1" applyAlignment="1"/>
    <xf numFmtId="169" fontId="2" fillId="0" borderId="0" xfId="0" applyNumberFormat="1" applyFont="1"/>
    <xf numFmtId="0" fontId="14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4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" fontId="2" fillId="0" borderId="0" xfId="6" applyNumberFormat="1" applyFont="1" applyFill="1" applyBorder="1" applyAlignment="1">
      <alignment horizontal="right" vertical="center"/>
    </xf>
    <xf numFmtId="168" fontId="2" fillId="0" borderId="0" xfId="7" applyNumberFormat="1" applyFont="1" applyFill="1" applyBorder="1" applyAlignment="1">
      <alignment vertical="center"/>
    </xf>
    <xf numFmtId="0" fontId="2" fillId="0" borderId="0" xfId="6" applyFont="1" applyBorder="1" applyAlignment="1">
      <alignment vertical="center"/>
    </xf>
    <xf numFmtId="4" fontId="2" fillId="0" borderId="0" xfId="6" quotePrefix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vertical="center"/>
    </xf>
    <xf numFmtId="168" fontId="7" fillId="0" borderId="0" xfId="6" applyNumberFormat="1" applyFont="1" applyFill="1" applyBorder="1" applyAlignment="1">
      <alignment vertical="center"/>
    </xf>
    <xf numFmtId="169" fontId="8" fillId="0" borderId="0" xfId="6" applyNumberFormat="1" applyFont="1" applyFill="1" applyBorder="1" applyAlignment="1">
      <alignment vertical="center"/>
    </xf>
    <xf numFmtId="4" fontId="2" fillId="0" borderId="0" xfId="6" applyNumberFormat="1" applyFont="1" applyFill="1" applyBorder="1" applyAlignment="1">
      <alignment horizontal="center" vertical="center"/>
    </xf>
    <xf numFmtId="168" fontId="2" fillId="0" borderId="0" xfId="6" applyNumberFormat="1" applyFont="1" applyFill="1" applyBorder="1" applyAlignment="1">
      <alignment vertical="center" shrinkToFit="1"/>
    </xf>
    <xf numFmtId="168" fontId="2" fillId="0" borderId="0" xfId="0" applyNumberFormat="1" applyFont="1" applyFill="1" applyBorder="1" applyAlignment="1">
      <alignment vertical="center"/>
    </xf>
    <xf numFmtId="40" fontId="2" fillId="0" borderId="0" xfId="0" quotePrefix="1" applyNumberFormat="1" applyFont="1" applyFill="1" applyBorder="1" applyAlignment="1">
      <alignment horizontal="right" vertical="center"/>
    </xf>
    <xf numFmtId="168" fontId="2" fillId="0" borderId="0" xfId="0" applyNumberFormat="1" applyFont="1" applyBorder="1" applyAlignment="1">
      <alignment vertical="center"/>
    </xf>
    <xf numFmtId="40" fontId="2" fillId="0" borderId="0" xfId="0" applyNumberFormat="1" applyFont="1" applyBorder="1" applyAlignment="1">
      <alignment vertical="center"/>
    </xf>
    <xf numFmtId="40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7" fillId="0" borderId="0" xfId="0" applyFont="1" applyBorder="1"/>
    <xf numFmtId="43" fontId="2" fillId="0" borderId="0" xfId="1" applyFont="1" applyBorder="1" applyAlignment="1">
      <alignment horizontal="left"/>
    </xf>
    <xf numFmtId="168" fontId="2" fillId="0" borderId="0" xfId="0" applyNumberFormat="1" applyFont="1" applyBorder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2</v>
          </cell>
          <cell r="J10" t="str">
            <v>1002</v>
          </cell>
          <cell r="K10" t="str">
            <v>ATIVIDADES-FIM DA SEGURIDADE SOCIAL</v>
          </cell>
          <cell r="L10" t="str">
            <v>3</v>
          </cell>
          <cell r="M10">
            <v>3896482578.54</v>
          </cell>
          <cell r="N10">
            <v>3897012177</v>
          </cell>
          <cell r="O10">
            <v>3896270209.5100002</v>
          </cell>
          <cell r="P10">
            <v>3896270209.5100002</v>
          </cell>
          <cell r="Q10">
            <v>3896270209.5100002</v>
          </cell>
        </row>
        <row r="11">
          <cell r="A11" t="str">
            <v>33904</v>
          </cell>
          <cell r="B11" t="str">
            <v>FUNDO DO REGIME GERAL DA PREVIDENCIA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1152409078</v>
          </cell>
          <cell r="N11">
            <v>0</v>
          </cell>
          <cell r="O11">
            <v>1151519613.8299999</v>
          </cell>
          <cell r="P11">
            <v>1151519613.8299999</v>
          </cell>
          <cell r="Q11">
            <v>1151519613.8299999</v>
          </cell>
        </row>
        <row r="12">
          <cell r="A12" t="str">
            <v>33904</v>
          </cell>
          <cell r="B12" t="str">
            <v>FUNDO DO REGIME GERAL DA PREVIDENCIA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1002</v>
          </cell>
          <cell r="K12" t="str">
            <v>ATIVIDADES-FIM DA SEGURIDADE SOCIAL</v>
          </cell>
          <cell r="L12" t="str">
            <v>3</v>
          </cell>
          <cell r="M12">
            <v>884011516</v>
          </cell>
          <cell r="N12">
            <v>0</v>
          </cell>
          <cell r="O12">
            <v>883823229.92999995</v>
          </cell>
          <cell r="P12">
            <v>883823229.92999995</v>
          </cell>
          <cell r="Q12">
            <v>883823229.92999995</v>
          </cell>
        </row>
        <row r="13">
          <cell r="A13" t="str">
            <v>33904</v>
          </cell>
          <cell r="B13" t="str">
            <v>FUNDO DO REGIME GERAL DA PREVIDENCIA SOCIAL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2</v>
          </cell>
          <cell r="J13" t="str">
            <v>1123</v>
          </cell>
          <cell r="K13" t="str">
            <v>SEG.SOCIAL-SUPERAVIT VINC.AMORT.PGTO.DIV.</v>
          </cell>
          <cell r="L13" t="str">
            <v>3</v>
          </cell>
          <cell r="M13">
            <v>233825644</v>
          </cell>
          <cell r="N13">
            <v>0</v>
          </cell>
          <cell r="O13">
            <v>233733377.49000001</v>
          </cell>
          <cell r="P13">
            <v>233733377.49000001</v>
          </cell>
          <cell r="Q13">
            <v>233733377.49000001</v>
          </cell>
        </row>
        <row r="14">
          <cell r="A14" t="str">
            <v>40901</v>
          </cell>
          <cell r="B14" t="str">
            <v>FUNDO DE AMPARO AO TRABALHADOR - FAT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2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734485</v>
          </cell>
          <cell r="N14">
            <v>0</v>
          </cell>
          <cell r="O14">
            <v>734478.32</v>
          </cell>
          <cell r="P14">
            <v>734478.32</v>
          </cell>
          <cell r="Q14">
            <v>734478.32</v>
          </cell>
        </row>
        <row r="15">
          <cell r="A15" t="str">
            <v>40904</v>
          </cell>
          <cell r="B15" t="str">
            <v>FUNDO DO REGIME GERAL DA PREVID.SOCIAL- FRGPS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0625</v>
          </cell>
          <cell r="H15" t="str">
            <v>SENTENCAS JUDICIAIS TRANSITADAS EM JULGADO DE PEQUENO VALOR</v>
          </cell>
          <cell r="I15" t="str">
            <v>2</v>
          </cell>
          <cell r="J15" t="str">
            <v>1002</v>
          </cell>
          <cell r="K15" t="str">
            <v>ATIVIDADES-FIM DA SEGURIDADE SOCIAL</v>
          </cell>
          <cell r="L15" t="str">
            <v>3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A16" t="str">
            <v>55901</v>
          </cell>
          <cell r="B16" t="str">
            <v>FUNDO NACIONAL DE ASSISTENCIA SOCIAL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2</v>
          </cell>
          <cell r="J16" t="str">
            <v>1002</v>
          </cell>
          <cell r="K16" t="str">
            <v>ATIVIDADES-FIM DA SEGURIDADE SOCIAL</v>
          </cell>
          <cell r="L16" t="str">
            <v>3</v>
          </cell>
          <cell r="M16">
            <v>55505070.859999999</v>
          </cell>
          <cell r="N16">
            <v>55505071</v>
          </cell>
          <cell r="O16">
            <v>55505070.859999999</v>
          </cell>
          <cell r="P16">
            <v>55505070.859999999</v>
          </cell>
          <cell r="Q16">
            <v>55505070.859999999</v>
          </cell>
        </row>
        <row r="17">
          <cell r="A17" t="str">
            <v>55901</v>
          </cell>
          <cell r="B17" t="str">
            <v>FUNDO NACIONAL DE ASSISTENCIA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0625</v>
          </cell>
          <cell r="H17" t="str">
            <v>SENTENCAS JUDICIAIS TRANSITADAS EM JULGADO DE PEQUENO VALOR</v>
          </cell>
          <cell r="I17" t="str">
            <v>2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35662319</v>
          </cell>
          <cell r="N17">
            <v>0</v>
          </cell>
          <cell r="O17">
            <v>35662318.159999996</v>
          </cell>
          <cell r="P17">
            <v>35662318.159999996</v>
          </cell>
          <cell r="Q17">
            <v>35662318.159999996</v>
          </cell>
        </row>
        <row r="18">
          <cell r="A18" t="str">
            <v>55901</v>
          </cell>
          <cell r="B18" t="str">
            <v>FUNDO NACIONAL DE ASSISTENCIA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0625</v>
          </cell>
          <cell r="H18" t="str">
            <v>SENTENCAS JUDICIAIS TRANSITADAS EM JULGADO DE PEQUENO VALOR</v>
          </cell>
          <cell r="I18" t="str">
            <v>2</v>
          </cell>
          <cell r="J18" t="str">
            <v>1002</v>
          </cell>
          <cell r="K18" t="str">
            <v>ATIVIDADES-FIM DA SEGURIDADE SOCIAL</v>
          </cell>
          <cell r="L18" t="str">
            <v>3</v>
          </cell>
          <cell r="M18">
            <v>276968300</v>
          </cell>
          <cell r="N18">
            <v>0</v>
          </cell>
          <cell r="O18">
            <v>276774531.73000002</v>
          </cell>
          <cell r="P18">
            <v>276774531.73000002</v>
          </cell>
          <cell r="Q18">
            <v>276774531.73000002</v>
          </cell>
        </row>
        <row r="19">
          <cell r="A19" t="str">
            <v>71103</v>
          </cell>
          <cell r="B19" t="str">
            <v>ENCARGOS FINANC.DA UNIAO-SENTENCAS JUDICIAIS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165612385.18000001</v>
          </cell>
          <cell r="N19">
            <v>165612386</v>
          </cell>
          <cell r="O19">
            <v>165612385.18000001</v>
          </cell>
          <cell r="P19">
            <v>165612385.18000001</v>
          </cell>
          <cell r="Q19">
            <v>165612385.18000001</v>
          </cell>
        </row>
        <row r="20">
          <cell r="A20" t="str">
            <v>71103</v>
          </cell>
          <cell r="B20" t="str">
            <v>ENCARGOS FINANC.DA UNIAO-SENTENCAS JUDICIAIS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308337135</v>
          </cell>
          <cell r="N20">
            <v>308337135</v>
          </cell>
          <cell r="O20">
            <v>308337135</v>
          </cell>
          <cell r="P20">
            <v>308337135</v>
          </cell>
          <cell r="Q20">
            <v>308337135</v>
          </cell>
        </row>
        <row r="21">
          <cell r="A21" t="str">
            <v>71103</v>
          </cell>
          <cell r="B21" t="str">
            <v>ENCARGOS FINANC.DA UNIAO-SENTENCAS JUDICIAIS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00G5</v>
          </cell>
          <cell r="H21" t="str">
            <v>CONTRIBUICAO DA UNIAO, DE SUAS AUTARQUIAS E FUNDACOES PARA O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1</v>
          </cell>
          <cell r="M21">
            <v>43043527</v>
          </cell>
          <cell r="N21">
            <v>0</v>
          </cell>
          <cell r="O21">
            <v>43043514.899999999</v>
          </cell>
          <cell r="P21">
            <v>43043514.899999999</v>
          </cell>
          <cell r="Q21">
            <v>43043514.899999999</v>
          </cell>
        </row>
        <row r="22">
          <cell r="A22" t="str">
            <v>71103</v>
          </cell>
          <cell r="B22" t="str">
            <v>ENCARGOS FINANC.DA UNIAO-SENTENCAS JUDICIAIS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0625</v>
          </cell>
          <cell r="H22" t="str">
            <v>SENTENCAS JUDICIAIS TRANSITADAS EM JULGADO DE PEQUENO VALOR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5</v>
          </cell>
          <cell r="M22">
            <v>1023632</v>
          </cell>
          <cell r="N22">
            <v>0</v>
          </cell>
          <cell r="O22">
            <v>1023629.53</v>
          </cell>
          <cell r="P22">
            <v>1023629.53</v>
          </cell>
          <cell r="Q22">
            <v>1023629.53</v>
          </cell>
        </row>
        <row r="23">
          <cell r="A23" t="str">
            <v>71103</v>
          </cell>
          <cell r="B23" t="str">
            <v>ENCARGOS FINANC.DA UNIAO-SENTENCAS JUDICIAIS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0625</v>
          </cell>
          <cell r="H23" t="str">
            <v>SENTENCAS JUDICIAIS TRANSITADAS EM JULGADO DE PEQUENO VALOR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775787030</v>
          </cell>
          <cell r="N23">
            <v>0</v>
          </cell>
          <cell r="O23">
            <v>775434110.74000001</v>
          </cell>
          <cell r="P23">
            <v>775434110.74000001</v>
          </cell>
          <cell r="Q23">
            <v>775434110.74000001</v>
          </cell>
        </row>
        <row r="24">
          <cell r="A24" t="str">
            <v>71103</v>
          </cell>
          <cell r="B24" t="str">
            <v>ENCARGOS FINANC.DA UNIAO-SENTENCAS JUDICIAIS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0625</v>
          </cell>
          <cell r="H24" t="str">
            <v>SENTENCAS JUDICIAIS TRANSITADAS EM JULGADO DE PEQUENO VALOR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1</v>
          </cell>
          <cell r="M24">
            <v>77717433</v>
          </cell>
          <cell r="N24">
            <v>0</v>
          </cell>
          <cell r="O24">
            <v>77717424.909999996</v>
          </cell>
          <cell r="P24">
            <v>77717424.909999996</v>
          </cell>
          <cell r="Q24">
            <v>77717424.909999996</v>
          </cell>
        </row>
        <row r="25">
          <cell r="A25" t="str">
            <v>71103</v>
          </cell>
          <cell r="B25" t="str">
            <v>ENCARGOS FINANC.DA UNIAO-SENTENCAS JUDICIAIS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0EC7</v>
          </cell>
          <cell r="H25" t="str">
            <v>SENTENCAS JUDICIAIS TRANSITADAS EM JULGADO (PRECATORIOS RELA</v>
          </cell>
          <cell r="I25" t="str">
            <v>1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M25">
            <v>1809836.76</v>
          </cell>
          <cell r="N25">
            <v>1809837</v>
          </cell>
          <cell r="O25">
            <v>1809836.76</v>
          </cell>
          <cell r="P25">
            <v>1809836.76</v>
          </cell>
          <cell r="Q25">
            <v>1809836.76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4"/>
  <sheetViews>
    <sheetView showGridLines="0" tabSelected="1" view="pageBreakPreview" zoomScaleNormal="100" zoomScaleSheetLayoutView="10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1" width="9.140625" style="5"/>
    <col min="32" max="32" width="12.28515625" style="5" customWidth="1"/>
    <col min="33" max="33" width="9.28515625" style="5" bestFit="1" customWidth="1"/>
    <col min="34" max="35" width="11.5703125" style="5" bestFit="1" customWidth="1"/>
    <col min="36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45231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'[1]Access-Nov'!A10</f>
        <v>33904</v>
      </c>
      <c r="B10" s="34" t="str">
        <f>'[1]Access-Nov'!B10</f>
        <v>FUNDO DO REGIME GERAL DA PREVIDENCIA SOCIAL</v>
      </c>
      <c r="C10" s="34" t="str">
        <f>CONCATENATE('[1]Access-Nov'!C10,".",'[1]Access-Nov'!D10)</f>
        <v>28.846</v>
      </c>
      <c r="D10" s="34" t="str">
        <f>CONCATENATE('[1]Access-Nov'!E10,".",'[1]Access-Nov'!G10)</f>
        <v>0901.0005</v>
      </c>
      <c r="E10" s="35" t="str">
        <f>'[1]Access-Nov'!F10</f>
        <v>OPERACOES ESPECIAIS: CUMPRIMENTO DE SENTENCAS JUDICIAIS</v>
      </c>
      <c r="F10" s="36" t="str">
        <f>'[1]Access-Nov'!H10</f>
        <v>SENTENCAS JUDICIAIS TRANSITADAS EM JULGADO (PRECATORIOS)</v>
      </c>
      <c r="G10" s="34" t="str">
        <f>'[1]Access-Nov'!I10</f>
        <v>2</v>
      </c>
      <c r="H10" s="34" t="str">
        <f>'[1]Access-Nov'!J10</f>
        <v>1002</v>
      </c>
      <c r="I10" s="35" t="str">
        <f>'[1]Access-Nov'!K10</f>
        <v>ATIVIDADES-FIM DA SEGURIDADE SOCIAL</v>
      </c>
      <c r="J10" s="34" t="str">
        <f>'[1]Access-Nov'!L10</f>
        <v>3</v>
      </c>
      <c r="K10" s="37"/>
      <c r="L10" s="37"/>
      <c r="M10" s="37"/>
      <c r="N10" s="38">
        <f t="shared" ref="N10:N25" si="0">K10+L10-M10</f>
        <v>0</v>
      </c>
      <c r="O10" s="37"/>
      <c r="P10" s="39">
        <f>IF('[1]Access-Nov'!N10=0,'[1]Access-Nov'!M10,0)</f>
        <v>0</v>
      </c>
      <c r="Q10" s="39">
        <f>IF('[1]Access-Nov'!N10&gt;0,'[1]Access-Nov'!N10-('[1]Access-Nov'!N10-'[1]Access-Nov'!M10),0)</f>
        <v>3896482578.54</v>
      </c>
      <c r="R10" s="39">
        <f>N10-O10+P10+Q10</f>
        <v>3896482578.54</v>
      </c>
      <c r="S10" s="39">
        <f>'[1]Access-Nov'!O10</f>
        <v>3896270209.5100002</v>
      </c>
      <c r="T10" s="40">
        <f t="shared" ref="T10:T26" si="1">IF(R10&gt;0,S10/R10,0)</f>
        <v>0.9999454972463705</v>
      </c>
      <c r="U10" s="39">
        <f>'[1]Access-Nov'!P10</f>
        <v>3896270209.5100002</v>
      </c>
      <c r="V10" s="40">
        <f t="shared" ref="V10:V26" si="2">IF(R10&gt;0,U10/R10,0)</f>
        <v>0.9999454972463705</v>
      </c>
      <c r="W10" s="39">
        <f>'[1]Access-Nov'!Q10</f>
        <v>3896270209.5100002</v>
      </c>
      <c r="X10" s="40">
        <f t="shared" ref="X10:X26" si="3">IF(R10&gt;0,W10/R10,0)</f>
        <v>0.9999454972463705</v>
      </c>
    </row>
    <row r="11" spans="1:24" ht="28.5" customHeight="1" x14ac:dyDescent="0.2">
      <c r="A11" s="34" t="str">
        <f>'[1]Access-Nov'!A11</f>
        <v>33904</v>
      </c>
      <c r="B11" s="34" t="str">
        <f>'[1]Access-Nov'!B11</f>
        <v>FUNDO DO REGIME GERAL DA PREVIDENCIA SOCIAL</v>
      </c>
      <c r="C11" s="34" t="str">
        <f>CONCATENATE('[1]Access-Nov'!C11,".",'[1]Access-Nov'!D11)</f>
        <v>28.846</v>
      </c>
      <c r="D11" s="34" t="str">
        <f>CONCATENATE('[1]Access-Nov'!E11,".",'[1]Access-Nov'!G11)</f>
        <v>0901.0625</v>
      </c>
      <c r="E11" s="35" t="str">
        <f>'[1]Access-Nov'!F11</f>
        <v>OPERACOES ESPECIAIS: CUMPRIMENTO DE SENTENCAS JUDICIAIS</v>
      </c>
      <c r="F11" s="36" t="str">
        <f>'[1]Access-Nov'!H11</f>
        <v>SENTENCAS JUDICIAIS TRANSITADAS EM JULGADO DE PEQUENO VALOR</v>
      </c>
      <c r="G11" s="34" t="str">
        <f>'[1]Access-Nov'!I11</f>
        <v>2</v>
      </c>
      <c r="H11" s="34" t="str">
        <f>'[1]Access-Nov'!J11</f>
        <v>1000</v>
      </c>
      <c r="I11" s="35" t="str">
        <f>'[1]Access-Nov'!K11</f>
        <v>RECURSOS LIVRES DA UNIAO</v>
      </c>
      <c r="J11" s="34" t="str">
        <f>'[1]Access-Nov'!L11</f>
        <v>3</v>
      </c>
      <c r="K11" s="37"/>
      <c r="L11" s="37"/>
      <c r="M11" s="37"/>
      <c r="N11" s="38">
        <f t="shared" si="0"/>
        <v>0</v>
      </c>
      <c r="O11" s="37"/>
      <c r="P11" s="39">
        <f>IF('[1]Access-Nov'!N11=0,'[1]Access-Nov'!M11,0)</f>
        <v>1152409078</v>
      </c>
      <c r="Q11" s="39">
        <f>IF('[1]Access-Nov'!N11&gt;0,'[1]Access-Nov'!N11-('[1]Access-Nov'!N11-'[1]Access-Nov'!M11),0)</f>
        <v>0</v>
      </c>
      <c r="R11" s="39">
        <f t="shared" ref="R11:R25" si="4">N11-O11+P11+Q11</f>
        <v>1152409078</v>
      </c>
      <c r="S11" s="39">
        <f>'[1]Access-Nov'!O11</f>
        <v>1151519613.8299999</v>
      </c>
      <c r="T11" s="40">
        <f t="shared" si="1"/>
        <v>0.99922816976455642</v>
      </c>
      <c r="U11" s="39">
        <f>'[1]Access-Nov'!P11</f>
        <v>1151519613.8299999</v>
      </c>
      <c r="V11" s="40">
        <f t="shared" si="2"/>
        <v>0.99922816976455642</v>
      </c>
      <c r="W11" s="39">
        <f>'[1]Access-Nov'!Q11</f>
        <v>1151519613.8299999</v>
      </c>
      <c r="X11" s="40">
        <f t="shared" si="3"/>
        <v>0.99922816976455642</v>
      </c>
    </row>
    <row r="12" spans="1:24" ht="28.5" customHeight="1" x14ac:dyDescent="0.2">
      <c r="A12" s="34" t="str">
        <f>'[1]Access-Nov'!A12</f>
        <v>33904</v>
      </c>
      <c r="B12" s="34" t="str">
        <f>'[1]Access-Nov'!B12</f>
        <v>FUNDO DO REGIME GERAL DA PREVIDENCIA SOCIAL</v>
      </c>
      <c r="C12" s="34" t="str">
        <f>CONCATENATE('[1]Access-Nov'!C12,".",'[1]Access-Nov'!D12)</f>
        <v>28.846</v>
      </c>
      <c r="D12" s="34" t="str">
        <f>CONCATENATE('[1]Access-Nov'!E12,".",'[1]Access-Nov'!G12)</f>
        <v>0901.0625</v>
      </c>
      <c r="E12" s="35" t="str">
        <f>'[1]Access-Nov'!F12</f>
        <v>OPERACOES ESPECIAIS: CUMPRIMENTO DE SENTENCAS JUDICIAIS</v>
      </c>
      <c r="F12" s="36" t="str">
        <f>'[1]Access-Nov'!H12</f>
        <v>SENTENCAS JUDICIAIS TRANSITADAS EM JULGADO DE PEQUENO VALOR</v>
      </c>
      <c r="G12" s="34" t="str">
        <f>'[1]Access-Nov'!I12</f>
        <v>2</v>
      </c>
      <c r="H12" s="34" t="str">
        <f>'[1]Access-Nov'!J12</f>
        <v>1002</v>
      </c>
      <c r="I12" s="35" t="str">
        <f>'[1]Access-Nov'!K12</f>
        <v>ATIVIDADES-FIM DA SEGURIDADE SOCIAL</v>
      </c>
      <c r="J12" s="34" t="str">
        <f>'[1]Access-Nov'!L12</f>
        <v>3</v>
      </c>
      <c r="K12" s="37"/>
      <c r="L12" s="37"/>
      <c r="M12" s="37"/>
      <c r="N12" s="38">
        <f t="shared" si="0"/>
        <v>0</v>
      </c>
      <c r="O12" s="37"/>
      <c r="P12" s="39">
        <f>IF('[1]Access-Nov'!N12=0,'[1]Access-Nov'!M12,0)</f>
        <v>884011516</v>
      </c>
      <c r="Q12" s="39">
        <f>IF('[1]Access-Nov'!N12&gt;0,'[1]Access-Nov'!N12-('[1]Access-Nov'!N12-'[1]Access-Nov'!M12),0)</f>
        <v>0</v>
      </c>
      <c r="R12" s="39">
        <f t="shared" si="4"/>
        <v>884011516</v>
      </c>
      <c r="S12" s="39">
        <f>'[1]Access-Nov'!O12</f>
        <v>883823229.92999995</v>
      </c>
      <c r="T12" s="40">
        <f t="shared" si="1"/>
        <v>0.99978700948280397</v>
      </c>
      <c r="U12" s="39">
        <f>'[1]Access-Nov'!P12</f>
        <v>883823229.92999995</v>
      </c>
      <c r="V12" s="40">
        <f t="shared" si="2"/>
        <v>0.99978700948280397</v>
      </c>
      <c r="W12" s="39">
        <f>'[1]Access-Nov'!Q12</f>
        <v>883823229.92999995</v>
      </c>
      <c r="X12" s="40">
        <f t="shared" si="3"/>
        <v>0.99978700948280397</v>
      </c>
    </row>
    <row r="13" spans="1:24" ht="28.5" customHeight="1" x14ac:dyDescent="0.2">
      <c r="A13" s="34" t="str">
        <f>'[1]Access-Nov'!A13</f>
        <v>33904</v>
      </c>
      <c r="B13" s="34" t="str">
        <f>'[1]Access-Nov'!B13</f>
        <v>FUNDO DO REGIME GERAL DA PREVIDENCIA SOCIAL</v>
      </c>
      <c r="C13" s="34" t="str">
        <f>CONCATENATE('[1]Access-Nov'!C13,".",'[1]Access-Nov'!D13)</f>
        <v>28.846</v>
      </c>
      <c r="D13" s="34" t="str">
        <f>CONCATENATE('[1]Access-Nov'!E13,".",'[1]Access-Nov'!G13)</f>
        <v>0901.0625</v>
      </c>
      <c r="E13" s="35" t="str">
        <f>'[1]Access-Nov'!F13</f>
        <v>OPERACOES ESPECIAIS: CUMPRIMENTO DE SENTENCAS JUDICIAIS</v>
      </c>
      <c r="F13" s="36" t="str">
        <f>'[1]Access-Nov'!H13</f>
        <v>SENTENCAS JUDICIAIS TRANSITADAS EM JULGADO DE PEQUENO VALOR</v>
      </c>
      <c r="G13" s="34" t="str">
        <f>'[1]Access-Nov'!I13</f>
        <v>2</v>
      </c>
      <c r="H13" s="34" t="str">
        <f>'[1]Access-Nov'!J13</f>
        <v>1123</v>
      </c>
      <c r="I13" s="35" t="str">
        <f>'[1]Access-Nov'!K13</f>
        <v>SEG.SOCIAL-SUPERAVIT VINC.AMORT.PGTO.DIV.</v>
      </c>
      <c r="J13" s="34" t="str">
        <f>'[1]Access-Nov'!L13</f>
        <v>3</v>
      </c>
      <c r="K13" s="37"/>
      <c r="L13" s="37"/>
      <c r="M13" s="37"/>
      <c r="N13" s="38">
        <f t="shared" si="0"/>
        <v>0</v>
      </c>
      <c r="O13" s="37"/>
      <c r="P13" s="39">
        <f>IF('[1]Access-Nov'!N13=0,'[1]Access-Nov'!M13,0)</f>
        <v>233825644</v>
      </c>
      <c r="Q13" s="39">
        <f>IF('[1]Access-Nov'!N13&gt;0,'[1]Access-Nov'!N13-('[1]Access-Nov'!N13-'[1]Access-Nov'!M13),0)</f>
        <v>0</v>
      </c>
      <c r="R13" s="39">
        <f t="shared" si="4"/>
        <v>233825644</v>
      </c>
      <c r="S13" s="39">
        <f>'[1]Access-Nov'!O13</f>
        <v>233733377.49000001</v>
      </c>
      <c r="T13" s="40">
        <f t="shared" si="1"/>
        <v>0.99960540465783987</v>
      </c>
      <c r="U13" s="39">
        <f>'[1]Access-Nov'!P13</f>
        <v>233733377.49000001</v>
      </c>
      <c r="V13" s="40">
        <f t="shared" si="2"/>
        <v>0.99960540465783987</v>
      </c>
      <c r="W13" s="39">
        <f>'[1]Access-Nov'!Q13</f>
        <v>233733377.49000001</v>
      </c>
      <c r="X13" s="40">
        <f t="shared" si="3"/>
        <v>0.99960540465783987</v>
      </c>
    </row>
    <row r="14" spans="1:24" ht="28.5" customHeight="1" x14ac:dyDescent="0.2">
      <c r="A14" s="34" t="str">
        <f>'[1]Access-Nov'!A14</f>
        <v>40901</v>
      </c>
      <c r="B14" s="34" t="str">
        <f>'[1]Access-Nov'!B14</f>
        <v>FUNDO DE AMPARO AO TRABALHADOR - FAT</v>
      </c>
      <c r="C14" s="34" t="str">
        <f>CONCATENATE('[1]Access-Nov'!C14,".",'[1]Access-Nov'!D14)</f>
        <v>28.846</v>
      </c>
      <c r="D14" s="34" t="str">
        <f>CONCATENATE('[1]Access-Nov'!E14,".",'[1]Access-Nov'!G14)</f>
        <v>0901.0625</v>
      </c>
      <c r="E14" s="35" t="str">
        <f>'[1]Access-Nov'!F14</f>
        <v>OPERACOES ESPECIAIS: CUMPRIMENTO DE SENTENCAS JUDICIAIS</v>
      </c>
      <c r="F14" s="36" t="str">
        <f>'[1]Access-Nov'!H14</f>
        <v>SENTENCAS JUDICIAIS TRANSITADAS EM JULGADO DE PEQUENO VALOR</v>
      </c>
      <c r="G14" s="34" t="str">
        <f>'[1]Access-Nov'!I14</f>
        <v>2</v>
      </c>
      <c r="H14" s="34" t="str">
        <f>'[1]Access-Nov'!J14</f>
        <v>1000</v>
      </c>
      <c r="I14" s="35" t="str">
        <f>'[1]Access-Nov'!K14</f>
        <v>RECURSOS LIVRES DA UNIAO</v>
      </c>
      <c r="J14" s="34" t="str">
        <f>'[1]Access-Nov'!L14</f>
        <v>3</v>
      </c>
      <c r="K14" s="37"/>
      <c r="L14" s="37"/>
      <c r="M14" s="37"/>
      <c r="N14" s="38">
        <f t="shared" si="0"/>
        <v>0</v>
      </c>
      <c r="O14" s="37"/>
      <c r="P14" s="39">
        <f>IF('[1]Access-Nov'!N14=0,'[1]Access-Nov'!M14,0)</f>
        <v>734485</v>
      </c>
      <c r="Q14" s="39">
        <f>IF('[1]Access-Nov'!N14&gt;0,'[1]Access-Nov'!N14-('[1]Access-Nov'!N14-'[1]Access-Nov'!M14),0)</f>
        <v>0</v>
      </c>
      <c r="R14" s="39">
        <f t="shared" si="4"/>
        <v>734485</v>
      </c>
      <c r="S14" s="39">
        <f>'[1]Access-Nov'!O14</f>
        <v>734478.32</v>
      </c>
      <c r="T14" s="40">
        <f t="shared" si="1"/>
        <v>0.99999090519207334</v>
      </c>
      <c r="U14" s="39">
        <f>'[1]Access-Nov'!P14</f>
        <v>734478.32</v>
      </c>
      <c r="V14" s="40">
        <f t="shared" si="2"/>
        <v>0.99999090519207334</v>
      </c>
      <c r="W14" s="39">
        <f>'[1]Access-Nov'!Q14</f>
        <v>734478.32</v>
      </c>
      <c r="X14" s="40">
        <f t="shared" si="3"/>
        <v>0.99999090519207334</v>
      </c>
    </row>
    <row r="15" spans="1:24" ht="28.5" customHeight="1" x14ac:dyDescent="0.2">
      <c r="A15" s="34" t="str">
        <f>'[1]Access-Nov'!A15</f>
        <v>40904</v>
      </c>
      <c r="B15" s="34" t="str">
        <f>'[1]Access-Nov'!B15</f>
        <v>FUNDO DO REGIME GERAL DA PREVID.SOCIAL- FRGPS</v>
      </c>
      <c r="C15" s="34" t="str">
        <f>CONCATENATE('[1]Access-Nov'!C15,".",'[1]Access-Nov'!D15)</f>
        <v>28.846</v>
      </c>
      <c r="D15" s="34" t="str">
        <f>CONCATENATE('[1]Access-Nov'!E15,".",'[1]Access-Nov'!G15)</f>
        <v>0901.0625</v>
      </c>
      <c r="E15" s="35" t="str">
        <f>'[1]Access-Nov'!F15</f>
        <v>OPERACOES ESPECIAIS: CUMPRIMENTO DE SENTENCAS JUDICIAIS</v>
      </c>
      <c r="F15" s="36" t="str">
        <f>'[1]Access-Nov'!H15</f>
        <v>SENTENCAS JUDICIAIS TRANSITADAS EM JULGADO DE PEQUENO VALOR</v>
      </c>
      <c r="G15" s="34" t="str">
        <f>'[1]Access-Nov'!I15</f>
        <v>2</v>
      </c>
      <c r="H15" s="34" t="str">
        <f>'[1]Access-Nov'!J15</f>
        <v>1002</v>
      </c>
      <c r="I15" s="35" t="str">
        <f>'[1]Access-Nov'!K15</f>
        <v>ATIVIDADES-FIM DA SEGURIDADE SOCIAL</v>
      </c>
      <c r="J15" s="34" t="str">
        <f>'[1]Access-Nov'!L15</f>
        <v>3</v>
      </c>
      <c r="K15" s="37"/>
      <c r="L15" s="37"/>
      <c r="M15" s="37"/>
      <c r="N15" s="38">
        <f t="shared" si="0"/>
        <v>0</v>
      </c>
      <c r="O15" s="37"/>
      <c r="P15" s="39">
        <f>IF('[1]Access-Nov'!N15=0,'[1]Access-Nov'!M15,0)</f>
        <v>0</v>
      </c>
      <c r="Q15" s="39">
        <f>IF('[1]Access-Nov'!N15&gt;0,'[1]Access-Nov'!N15-('[1]Access-Nov'!N15-'[1]Access-Nov'!M15),0)</f>
        <v>0</v>
      </c>
      <c r="R15" s="39">
        <f t="shared" si="4"/>
        <v>0</v>
      </c>
      <c r="S15" s="39">
        <f>'[1]Access-Nov'!O15</f>
        <v>0</v>
      </c>
      <c r="T15" s="40">
        <f t="shared" si="1"/>
        <v>0</v>
      </c>
      <c r="U15" s="39">
        <f>'[1]Access-Nov'!P15</f>
        <v>0</v>
      </c>
      <c r="V15" s="40">
        <f t="shared" si="2"/>
        <v>0</v>
      </c>
      <c r="W15" s="39">
        <f>'[1]Access-Nov'!Q15</f>
        <v>0</v>
      </c>
      <c r="X15" s="40">
        <f t="shared" si="3"/>
        <v>0</v>
      </c>
    </row>
    <row r="16" spans="1:24" ht="28.5" customHeight="1" x14ac:dyDescent="0.2">
      <c r="A16" s="34" t="str">
        <f>'[1]Access-Nov'!A16</f>
        <v>55901</v>
      </c>
      <c r="B16" s="34" t="str">
        <f>'[1]Access-Nov'!B16</f>
        <v>FUNDO NACIONAL DE ASSISTENCIA SOCIAL</v>
      </c>
      <c r="C16" s="34" t="str">
        <f>CONCATENATE('[1]Access-Nov'!C16,".",'[1]Access-Nov'!D16)</f>
        <v>28.846</v>
      </c>
      <c r="D16" s="34" t="str">
        <f>CONCATENATE('[1]Access-Nov'!E16,".",'[1]Access-Nov'!G16)</f>
        <v>0901.0005</v>
      </c>
      <c r="E16" s="35" t="str">
        <f>'[1]Access-Nov'!F16</f>
        <v>OPERACOES ESPECIAIS: CUMPRIMENTO DE SENTENCAS JUDICIAIS</v>
      </c>
      <c r="F16" s="36" t="str">
        <f>'[1]Access-Nov'!H16</f>
        <v>SENTENCAS JUDICIAIS TRANSITADAS EM JULGADO (PRECATORIOS)</v>
      </c>
      <c r="G16" s="34" t="str">
        <f>'[1]Access-Nov'!I16</f>
        <v>2</v>
      </c>
      <c r="H16" s="34" t="str">
        <f>'[1]Access-Nov'!J16</f>
        <v>1002</v>
      </c>
      <c r="I16" s="35" t="str">
        <f>'[1]Access-Nov'!K16</f>
        <v>ATIVIDADES-FIM DA SEGURIDADE SOCIAL</v>
      </c>
      <c r="J16" s="34" t="str">
        <f>'[1]Access-Nov'!L16</f>
        <v>3</v>
      </c>
      <c r="K16" s="37"/>
      <c r="L16" s="37"/>
      <c r="M16" s="37"/>
      <c r="N16" s="38">
        <f t="shared" si="0"/>
        <v>0</v>
      </c>
      <c r="O16" s="37"/>
      <c r="P16" s="39">
        <f>IF('[1]Access-Nov'!N16=0,'[1]Access-Nov'!M16,0)</f>
        <v>0</v>
      </c>
      <c r="Q16" s="39">
        <f>IF('[1]Access-Nov'!N16&gt;0,'[1]Access-Nov'!N16-('[1]Access-Nov'!N16-'[1]Access-Nov'!M16),0)</f>
        <v>55505070.859999999</v>
      </c>
      <c r="R16" s="39">
        <f t="shared" si="4"/>
        <v>55505070.859999999</v>
      </c>
      <c r="S16" s="39">
        <f>'[1]Access-Nov'!O16</f>
        <v>55505070.859999999</v>
      </c>
      <c r="T16" s="40">
        <f t="shared" si="1"/>
        <v>1</v>
      </c>
      <c r="U16" s="39">
        <f>'[1]Access-Nov'!P16</f>
        <v>55505070.859999999</v>
      </c>
      <c r="V16" s="40">
        <f t="shared" si="2"/>
        <v>1</v>
      </c>
      <c r="W16" s="39">
        <f>'[1]Access-Nov'!Q16</f>
        <v>55505070.859999999</v>
      </c>
      <c r="X16" s="40">
        <f t="shared" si="3"/>
        <v>1</v>
      </c>
    </row>
    <row r="17" spans="1:25" ht="28.5" customHeight="1" x14ac:dyDescent="0.2">
      <c r="A17" s="34" t="str">
        <f>'[1]Access-Nov'!A17</f>
        <v>55901</v>
      </c>
      <c r="B17" s="34" t="str">
        <f>'[1]Access-Nov'!B17</f>
        <v>FUNDO NACIONAL DE ASSISTENCIA SOCIAL</v>
      </c>
      <c r="C17" s="34" t="str">
        <f>CONCATENATE('[1]Access-Nov'!C17,".",'[1]Access-Nov'!D17)</f>
        <v>28.846</v>
      </c>
      <c r="D17" s="34" t="str">
        <f>CONCATENATE('[1]Access-Nov'!E17,".",'[1]Access-Nov'!G17)</f>
        <v>0901.0625</v>
      </c>
      <c r="E17" s="35" t="str">
        <f>'[1]Access-Nov'!F17</f>
        <v>OPERACOES ESPECIAIS: CUMPRIMENTO DE SENTENCAS JUDICIAIS</v>
      </c>
      <c r="F17" s="36" t="str">
        <f>'[1]Access-Nov'!H17</f>
        <v>SENTENCAS JUDICIAIS TRANSITADAS EM JULGADO DE PEQUENO VALOR</v>
      </c>
      <c r="G17" s="34" t="str">
        <f>'[1]Access-Nov'!I17</f>
        <v>2</v>
      </c>
      <c r="H17" s="34" t="str">
        <f>'[1]Access-Nov'!J17</f>
        <v>1000</v>
      </c>
      <c r="I17" s="35" t="str">
        <f>'[1]Access-Nov'!K17</f>
        <v>RECURSOS LIVRES DA UNIAO</v>
      </c>
      <c r="J17" s="34" t="str">
        <f>'[1]Access-Nov'!L17</f>
        <v>3</v>
      </c>
      <c r="K17" s="37"/>
      <c r="L17" s="37"/>
      <c r="M17" s="37"/>
      <c r="N17" s="38">
        <f t="shared" si="0"/>
        <v>0</v>
      </c>
      <c r="O17" s="37"/>
      <c r="P17" s="39">
        <f>IF('[1]Access-Nov'!N17=0,'[1]Access-Nov'!M17,0)</f>
        <v>35662319</v>
      </c>
      <c r="Q17" s="39">
        <f>IF('[1]Access-Nov'!N17&gt;0,'[1]Access-Nov'!N17-('[1]Access-Nov'!N17-'[1]Access-Nov'!M17),0)</f>
        <v>0</v>
      </c>
      <c r="R17" s="39">
        <f t="shared" si="4"/>
        <v>35662319</v>
      </c>
      <c r="S17" s="39">
        <f>'[1]Access-Nov'!O17</f>
        <v>35662318.159999996</v>
      </c>
      <c r="T17" s="40">
        <f t="shared" si="1"/>
        <v>0.9999999764457268</v>
      </c>
      <c r="U17" s="39">
        <f>'[1]Access-Nov'!P17</f>
        <v>35662318.159999996</v>
      </c>
      <c r="V17" s="40">
        <f t="shared" si="2"/>
        <v>0.9999999764457268</v>
      </c>
      <c r="W17" s="39">
        <f>'[1]Access-Nov'!Q17</f>
        <v>35662318.159999996</v>
      </c>
      <c r="X17" s="40">
        <f t="shared" si="3"/>
        <v>0.9999999764457268</v>
      </c>
    </row>
    <row r="18" spans="1:25" ht="28.5" customHeight="1" x14ac:dyDescent="0.2">
      <c r="A18" s="34" t="str">
        <f>'[1]Access-Nov'!A18</f>
        <v>55901</v>
      </c>
      <c r="B18" s="34" t="str">
        <f>'[1]Access-Nov'!B18</f>
        <v>FUNDO NACIONAL DE ASSISTENCIA SOCIAL</v>
      </c>
      <c r="C18" s="34" t="str">
        <f>CONCATENATE('[1]Access-Nov'!C18,".",'[1]Access-Nov'!D18)</f>
        <v>28.846</v>
      </c>
      <c r="D18" s="34" t="str">
        <f>CONCATENATE('[1]Access-Nov'!E18,".",'[1]Access-Nov'!G18)</f>
        <v>0901.0625</v>
      </c>
      <c r="E18" s="35" t="str">
        <f>'[1]Access-Nov'!F18</f>
        <v>OPERACOES ESPECIAIS: CUMPRIMENTO DE SENTENCAS JUDICIAIS</v>
      </c>
      <c r="F18" s="36" t="str">
        <f>'[1]Access-Nov'!H18</f>
        <v>SENTENCAS JUDICIAIS TRANSITADAS EM JULGADO DE PEQUENO VALOR</v>
      </c>
      <c r="G18" s="34" t="str">
        <f>'[1]Access-Nov'!I18</f>
        <v>2</v>
      </c>
      <c r="H18" s="34" t="str">
        <f>'[1]Access-Nov'!J18</f>
        <v>1002</v>
      </c>
      <c r="I18" s="35" t="str">
        <f>'[1]Access-Nov'!K18</f>
        <v>ATIVIDADES-FIM DA SEGURIDADE SOCIAL</v>
      </c>
      <c r="J18" s="34" t="str">
        <f>'[1]Access-Nov'!L18</f>
        <v>3</v>
      </c>
      <c r="K18" s="37"/>
      <c r="L18" s="37"/>
      <c r="M18" s="37"/>
      <c r="N18" s="38">
        <f t="shared" si="0"/>
        <v>0</v>
      </c>
      <c r="O18" s="37"/>
      <c r="P18" s="39">
        <f>IF('[1]Access-Nov'!N18=0,'[1]Access-Nov'!M18,0)</f>
        <v>276968300</v>
      </c>
      <c r="Q18" s="39">
        <f>IF('[1]Access-Nov'!N18&gt;0,'[1]Access-Nov'!N18-('[1]Access-Nov'!N18-'[1]Access-Nov'!M18),0)</f>
        <v>0</v>
      </c>
      <c r="R18" s="39">
        <f t="shared" si="4"/>
        <v>276968300</v>
      </c>
      <c r="S18" s="39">
        <f>'[1]Access-Nov'!O18</f>
        <v>276774531.73000002</v>
      </c>
      <c r="T18" s="40">
        <f t="shared" si="1"/>
        <v>0.99930039549652439</v>
      </c>
      <c r="U18" s="39">
        <f>'[1]Access-Nov'!P18</f>
        <v>276774531.73000002</v>
      </c>
      <c r="V18" s="40">
        <f t="shared" si="2"/>
        <v>0.99930039549652439</v>
      </c>
      <c r="W18" s="39">
        <f>'[1]Access-Nov'!Q18</f>
        <v>276774531.73000002</v>
      </c>
      <c r="X18" s="40">
        <f t="shared" si="3"/>
        <v>0.99930039549652439</v>
      </c>
    </row>
    <row r="19" spans="1:25" ht="28.5" customHeight="1" x14ac:dyDescent="0.2">
      <c r="A19" s="34" t="str">
        <f>'[1]Access-Nov'!A19</f>
        <v>71103</v>
      </c>
      <c r="B19" s="34" t="str">
        <f>'[1]Access-Nov'!B19</f>
        <v>ENCARGOS FINANC.DA UNIAO-SENTENCAS JUDICIAIS</v>
      </c>
      <c r="C19" s="34" t="str">
        <f>CONCATENATE('[1]Access-Nov'!C19,".",'[1]Access-Nov'!D19)</f>
        <v>28.846</v>
      </c>
      <c r="D19" s="34" t="str">
        <f>CONCATENATE('[1]Access-Nov'!E19,".",'[1]Access-Nov'!G19)</f>
        <v>0901.0005</v>
      </c>
      <c r="E19" s="35" t="str">
        <f>'[1]Access-Nov'!F19</f>
        <v>OPERACOES ESPECIAIS: CUMPRIMENTO DE SENTENCAS JUDICIAIS</v>
      </c>
      <c r="F19" s="36" t="str">
        <f>'[1]Access-Nov'!H19</f>
        <v>SENTENCAS JUDICIAIS TRANSITADAS EM JULGADO (PRECATORIOS)</v>
      </c>
      <c r="G19" s="34" t="str">
        <f>'[1]Access-Nov'!I19</f>
        <v>1</v>
      </c>
      <c r="H19" s="34" t="str">
        <f>'[1]Access-Nov'!J19</f>
        <v>1000</v>
      </c>
      <c r="I19" s="35" t="str">
        <f>'[1]Access-Nov'!K19</f>
        <v>RECURSOS LIVRES DA UNIAO</v>
      </c>
      <c r="J19" s="34" t="str">
        <f>'[1]Access-Nov'!L19</f>
        <v>3</v>
      </c>
      <c r="K19" s="37"/>
      <c r="L19" s="37"/>
      <c r="M19" s="37"/>
      <c r="N19" s="38">
        <f t="shared" si="0"/>
        <v>0</v>
      </c>
      <c r="O19" s="37"/>
      <c r="P19" s="39">
        <f>IF('[1]Access-Nov'!N19=0,'[1]Access-Nov'!M19,0)</f>
        <v>0</v>
      </c>
      <c r="Q19" s="39">
        <f>IF('[1]Access-Nov'!N19&gt;0,'[1]Access-Nov'!N19-('[1]Access-Nov'!N19-'[1]Access-Nov'!M19),0)</f>
        <v>165612385.18000001</v>
      </c>
      <c r="R19" s="39">
        <f t="shared" si="4"/>
        <v>165612385.18000001</v>
      </c>
      <c r="S19" s="39">
        <f>'[1]Access-Nov'!O19</f>
        <v>165612385.18000001</v>
      </c>
      <c r="T19" s="40">
        <f t="shared" si="1"/>
        <v>1</v>
      </c>
      <c r="U19" s="39">
        <f>'[1]Access-Nov'!P19</f>
        <v>165612385.18000001</v>
      </c>
      <c r="V19" s="40">
        <f t="shared" si="2"/>
        <v>1</v>
      </c>
      <c r="W19" s="39">
        <f>'[1]Access-Nov'!Q19</f>
        <v>165612385.18000001</v>
      </c>
      <c r="X19" s="40">
        <f t="shared" si="3"/>
        <v>1</v>
      </c>
    </row>
    <row r="20" spans="1:25" ht="28.5" customHeight="1" x14ac:dyDescent="0.2">
      <c r="A20" s="34" t="str">
        <f>'[1]Access-Nov'!A20</f>
        <v>71103</v>
      </c>
      <c r="B20" s="34" t="str">
        <f>'[1]Access-Nov'!B20</f>
        <v>ENCARGOS FINANC.DA UNIAO-SENTENCAS JUDICIAIS</v>
      </c>
      <c r="C20" s="34" t="str">
        <f>CONCATENATE('[1]Access-Nov'!C20,".",'[1]Access-Nov'!D20)</f>
        <v>28.846</v>
      </c>
      <c r="D20" s="34" t="str">
        <f>CONCATENATE('[1]Access-Nov'!E20,".",'[1]Access-Nov'!G20)</f>
        <v>0901.0005</v>
      </c>
      <c r="E20" s="35" t="str">
        <f>'[1]Access-Nov'!F20</f>
        <v>OPERACOES ESPECIAIS: CUMPRIMENTO DE SENTENCAS JUDICIAIS</v>
      </c>
      <c r="F20" s="36" t="str">
        <f>'[1]Access-Nov'!H20</f>
        <v>SENTENCAS JUDICIAIS TRANSITADAS EM JULGADO (PRECATORIOS)</v>
      </c>
      <c r="G20" s="34" t="str">
        <f>'[1]Access-Nov'!I20</f>
        <v>1</v>
      </c>
      <c r="H20" s="34" t="str">
        <f>'[1]Access-Nov'!J20</f>
        <v>1000</v>
      </c>
      <c r="I20" s="35" t="str">
        <f>'[1]Access-Nov'!K20</f>
        <v>RECURSOS LIVRES DA UNIAO</v>
      </c>
      <c r="J20" s="34" t="str">
        <f>'[1]Access-Nov'!L20</f>
        <v>1</v>
      </c>
      <c r="K20" s="37"/>
      <c r="L20" s="37"/>
      <c r="M20" s="37"/>
      <c r="N20" s="38">
        <f t="shared" si="0"/>
        <v>0</v>
      </c>
      <c r="O20" s="37"/>
      <c r="P20" s="39">
        <f>IF('[1]Access-Nov'!N20=0,'[1]Access-Nov'!M20,0)</f>
        <v>0</v>
      </c>
      <c r="Q20" s="39">
        <f>IF('[1]Access-Nov'!N20&gt;0,'[1]Access-Nov'!N20-('[1]Access-Nov'!N20-'[1]Access-Nov'!M20),0)</f>
        <v>308337135</v>
      </c>
      <c r="R20" s="39">
        <f t="shared" si="4"/>
        <v>308337135</v>
      </c>
      <c r="S20" s="39">
        <f>'[1]Access-Nov'!O20</f>
        <v>308337135</v>
      </c>
      <c r="T20" s="40">
        <f t="shared" si="1"/>
        <v>1</v>
      </c>
      <c r="U20" s="39">
        <f>'[1]Access-Nov'!P20</f>
        <v>308337135</v>
      </c>
      <c r="V20" s="40">
        <f t="shared" si="2"/>
        <v>1</v>
      </c>
      <c r="W20" s="39">
        <f>'[1]Access-Nov'!Q20</f>
        <v>308337135</v>
      </c>
      <c r="X20" s="40">
        <f t="shared" si="3"/>
        <v>1</v>
      </c>
    </row>
    <row r="21" spans="1:25" ht="28.5" customHeight="1" x14ac:dyDescent="0.2">
      <c r="A21" s="34" t="str">
        <f>'[1]Access-Nov'!A21</f>
        <v>71103</v>
      </c>
      <c r="B21" s="34" t="str">
        <f>'[1]Access-Nov'!B21</f>
        <v>ENCARGOS FINANC.DA UNIAO-SENTENCAS JUDICIAIS</v>
      </c>
      <c r="C21" s="34" t="str">
        <f>CONCATENATE('[1]Access-Nov'!C21,".",'[1]Access-Nov'!D21)</f>
        <v>28.846</v>
      </c>
      <c r="D21" s="34" t="str">
        <f>CONCATENATE('[1]Access-Nov'!E21,".",'[1]Access-Nov'!G21)</f>
        <v>0901.00G5</v>
      </c>
      <c r="E21" s="35" t="str">
        <f>'[1]Access-Nov'!F21</f>
        <v>OPERACOES ESPECIAIS: CUMPRIMENTO DE SENTENCAS JUDICIAIS</v>
      </c>
      <c r="F21" s="36" t="str">
        <f>'[1]Access-Nov'!H21</f>
        <v>CONTRIBUICAO DA UNIAO, DE SUAS AUTARQUIAS E FUNDACOES PARA O</v>
      </c>
      <c r="G21" s="34" t="str">
        <f>'[1]Access-Nov'!I21</f>
        <v>1</v>
      </c>
      <c r="H21" s="34" t="str">
        <f>'[1]Access-Nov'!J21</f>
        <v>1000</v>
      </c>
      <c r="I21" s="35" t="str">
        <f>'[1]Access-Nov'!K21</f>
        <v>RECURSOS LIVRES DA UNIAO</v>
      </c>
      <c r="J21" s="34" t="str">
        <f>'[1]Access-Nov'!L21</f>
        <v>1</v>
      </c>
      <c r="K21" s="37"/>
      <c r="L21" s="37"/>
      <c r="M21" s="37"/>
      <c r="N21" s="38">
        <f t="shared" si="0"/>
        <v>0</v>
      </c>
      <c r="O21" s="37"/>
      <c r="P21" s="39">
        <f>IF('[1]Access-Nov'!N21=0,'[1]Access-Nov'!M21,0)</f>
        <v>43043527</v>
      </c>
      <c r="Q21" s="39">
        <f>IF('[1]Access-Nov'!N21&gt;0,'[1]Access-Nov'!N21-('[1]Access-Nov'!N21-'[1]Access-Nov'!M21),0)</f>
        <v>0</v>
      </c>
      <c r="R21" s="39">
        <f t="shared" si="4"/>
        <v>43043527</v>
      </c>
      <c r="S21" s="39">
        <f>'[1]Access-Nov'!O21</f>
        <v>43043514.899999999</v>
      </c>
      <c r="T21" s="40">
        <f t="shared" si="1"/>
        <v>0.99999971888920713</v>
      </c>
      <c r="U21" s="39">
        <f>'[1]Access-Nov'!P21</f>
        <v>43043514.899999999</v>
      </c>
      <c r="V21" s="40">
        <f t="shared" si="2"/>
        <v>0.99999971888920713</v>
      </c>
      <c r="W21" s="39">
        <f>'[1]Access-Nov'!Q21</f>
        <v>43043514.899999999</v>
      </c>
      <c r="X21" s="40">
        <f t="shared" si="3"/>
        <v>0.99999971888920713</v>
      </c>
    </row>
    <row r="22" spans="1:25" ht="28.5" customHeight="1" x14ac:dyDescent="0.2">
      <c r="A22" s="34" t="str">
        <f>'[1]Access-Nov'!A22</f>
        <v>71103</v>
      </c>
      <c r="B22" s="34" t="str">
        <f>'[1]Access-Nov'!B22</f>
        <v>ENCARGOS FINANC.DA UNIAO-SENTENCAS JUDICIAIS</v>
      </c>
      <c r="C22" s="34" t="str">
        <f>CONCATENATE('[1]Access-Nov'!C22,".",'[1]Access-Nov'!D22)</f>
        <v>28.846</v>
      </c>
      <c r="D22" s="34" t="str">
        <f>CONCATENATE('[1]Access-Nov'!E22,".",'[1]Access-Nov'!G22)</f>
        <v>0901.0625</v>
      </c>
      <c r="E22" s="35" t="str">
        <f>'[1]Access-Nov'!F22</f>
        <v>OPERACOES ESPECIAIS: CUMPRIMENTO DE SENTENCAS JUDICIAIS</v>
      </c>
      <c r="F22" s="36" t="str">
        <f>'[1]Access-Nov'!H22</f>
        <v>SENTENCAS JUDICIAIS TRANSITADAS EM JULGADO DE PEQUENO VALOR</v>
      </c>
      <c r="G22" s="34" t="str">
        <f>'[1]Access-Nov'!I22</f>
        <v>1</v>
      </c>
      <c r="H22" s="34" t="str">
        <f>'[1]Access-Nov'!J22</f>
        <v>1000</v>
      </c>
      <c r="I22" s="35" t="str">
        <f>'[1]Access-Nov'!K22</f>
        <v>RECURSOS LIVRES DA UNIAO</v>
      </c>
      <c r="J22" s="34" t="str">
        <f>'[1]Access-Nov'!L22</f>
        <v>5</v>
      </c>
      <c r="K22" s="37"/>
      <c r="L22" s="37"/>
      <c r="M22" s="37"/>
      <c r="N22" s="38">
        <f t="shared" si="0"/>
        <v>0</v>
      </c>
      <c r="O22" s="37"/>
      <c r="P22" s="39">
        <f>IF('[1]Access-Nov'!N22=0,'[1]Access-Nov'!M22,0)</f>
        <v>1023632</v>
      </c>
      <c r="Q22" s="39">
        <f>IF('[1]Access-Nov'!N22&gt;0,'[1]Access-Nov'!N22-('[1]Access-Nov'!N22-'[1]Access-Nov'!M22),0)</f>
        <v>0</v>
      </c>
      <c r="R22" s="39">
        <f t="shared" si="4"/>
        <v>1023632</v>
      </c>
      <c r="S22" s="39">
        <f>'[1]Access-Nov'!O22</f>
        <v>1023629.53</v>
      </c>
      <c r="T22" s="40">
        <f t="shared" si="1"/>
        <v>0.99999758702346153</v>
      </c>
      <c r="U22" s="39">
        <f>'[1]Access-Nov'!P22</f>
        <v>1023629.53</v>
      </c>
      <c r="V22" s="40">
        <f t="shared" si="2"/>
        <v>0.99999758702346153</v>
      </c>
      <c r="W22" s="39">
        <f>'[1]Access-Nov'!Q22</f>
        <v>1023629.53</v>
      </c>
      <c r="X22" s="40">
        <f t="shared" si="3"/>
        <v>0.99999758702346153</v>
      </c>
    </row>
    <row r="23" spans="1:25" ht="28.5" customHeight="1" x14ac:dyDescent="0.2">
      <c r="A23" s="34" t="str">
        <f>'[1]Access-Nov'!A23</f>
        <v>71103</v>
      </c>
      <c r="B23" s="34" t="str">
        <f>'[1]Access-Nov'!B23</f>
        <v>ENCARGOS FINANC.DA UNIAO-SENTENCAS JUDICIAIS</v>
      </c>
      <c r="C23" s="34" t="str">
        <f>CONCATENATE('[1]Access-Nov'!C23,".",'[1]Access-Nov'!D23)</f>
        <v>28.846</v>
      </c>
      <c r="D23" s="34" t="str">
        <f>CONCATENATE('[1]Access-Nov'!E23,".",'[1]Access-Nov'!G23)</f>
        <v>0901.0625</v>
      </c>
      <c r="E23" s="35" t="str">
        <f>'[1]Access-Nov'!F23</f>
        <v>OPERACOES ESPECIAIS: CUMPRIMENTO DE SENTENCAS JUDICIAIS</v>
      </c>
      <c r="F23" s="36" t="str">
        <f>'[1]Access-Nov'!H23</f>
        <v>SENTENCAS JUDICIAIS TRANSITADAS EM JULGADO DE PEQUENO VALOR</v>
      </c>
      <c r="G23" s="34" t="str">
        <f>'[1]Access-Nov'!I23</f>
        <v>1</v>
      </c>
      <c r="H23" s="34" t="str">
        <f>'[1]Access-Nov'!J23</f>
        <v>1000</v>
      </c>
      <c r="I23" s="35" t="str">
        <f>'[1]Access-Nov'!K23</f>
        <v>RECURSOS LIVRES DA UNIAO</v>
      </c>
      <c r="J23" s="34" t="str">
        <f>'[1]Access-Nov'!L23</f>
        <v>3</v>
      </c>
      <c r="K23" s="37"/>
      <c r="L23" s="37"/>
      <c r="M23" s="37"/>
      <c r="N23" s="38">
        <f t="shared" si="0"/>
        <v>0</v>
      </c>
      <c r="O23" s="37"/>
      <c r="P23" s="39">
        <f>IF('[1]Access-Nov'!N23=0,'[1]Access-Nov'!M23,0)</f>
        <v>775787030</v>
      </c>
      <c r="Q23" s="39">
        <f>IF('[1]Access-Nov'!N23&gt;0,'[1]Access-Nov'!N23-('[1]Access-Nov'!N23-'[1]Access-Nov'!M23),0)</f>
        <v>0</v>
      </c>
      <c r="R23" s="39">
        <f t="shared" si="4"/>
        <v>775787030</v>
      </c>
      <c r="S23" s="39">
        <f>'[1]Access-Nov'!O23</f>
        <v>775434110.74000001</v>
      </c>
      <c r="T23" s="40">
        <f t="shared" si="1"/>
        <v>0.99954508228888539</v>
      </c>
      <c r="U23" s="39">
        <f>'[1]Access-Nov'!P23</f>
        <v>775434110.74000001</v>
      </c>
      <c r="V23" s="40">
        <f t="shared" si="2"/>
        <v>0.99954508228888539</v>
      </c>
      <c r="W23" s="39">
        <f>'[1]Access-Nov'!Q23</f>
        <v>775434110.74000001</v>
      </c>
      <c r="X23" s="40">
        <f t="shared" si="3"/>
        <v>0.99954508228888539</v>
      </c>
    </row>
    <row r="24" spans="1:25" ht="28.5" customHeight="1" x14ac:dyDescent="0.2">
      <c r="A24" s="34" t="str">
        <f>'[1]Access-Nov'!A24</f>
        <v>71103</v>
      </c>
      <c r="B24" s="34" t="str">
        <f>'[1]Access-Nov'!B24</f>
        <v>ENCARGOS FINANC.DA UNIAO-SENTENCAS JUDICIAIS</v>
      </c>
      <c r="C24" s="34" t="str">
        <f>CONCATENATE('[1]Access-Nov'!C24,".",'[1]Access-Nov'!D24)</f>
        <v>28.846</v>
      </c>
      <c r="D24" s="34" t="str">
        <f>CONCATENATE('[1]Access-Nov'!E24,".",'[1]Access-Nov'!G24)</f>
        <v>0901.0625</v>
      </c>
      <c r="E24" s="35" t="str">
        <f>'[1]Access-Nov'!F24</f>
        <v>OPERACOES ESPECIAIS: CUMPRIMENTO DE SENTENCAS JUDICIAIS</v>
      </c>
      <c r="F24" s="36" t="str">
        <f>'[1]Access-Nov'!H24</f>
        <v>SENTENCAS JUDICIAIS TRANSITADAS EM JULGADO DE PEQUENO VALOR</v>
      </c>
      <c r="G24" s="34" t="str">
        <f>'[1]Access-Nov'!I24</f>
        <v>1</v>
      </c>
      <c r="H24" s="34" t="str">
        <f>'[1]Access-Nov'!J24</f>
        <v>1000</v>
      </c>
      <c r="I24" s="35" t="str">
        <f>'[1]Access-Nov'!K24</f>
        <v>RECURSOS LIVRES DA UNIAO</v>
      </c>
      <c r="J24" s="34" t="str">
        <f>'[1]Access-Nov'!L24</f>
        <v>1</v>
      </c>
      <c r="K24" s="37"/>
      <c r="L24" s="37"/>
      <c r="M24" s="37"/>
      <c r="N24" s="38">
        <f t="shared" si="0"/>
        <v>0</v>
      </c>
      <c r="O24" s="37"/>
      <c r="P24" s="39">
        <f>IF('[1]Access-Nov'!N24=0,'[1]Access-Nov'!M24,0)</f>
        <v>77717433</v>
      </c>
      <c r="Q24" s="39">
        <f>IF('[1]Access-Nov'!N24&gt;0,'[1]Access-Nov'!N24-('[1]Access-Nov'!N24-'[1]Access-Nov'!M24),0)</f>
        <v>0</v>
      </c>
      <c r="R24" s="39">
        <f t="shared" si="4"/>
        <v>77717433</v>
      </c>
      <c r="S24" s="39">
        <f>'[1]Access-Nov'!O24</f>
        <v>77717424.909999996</v>
      </c>
      <c r="T24" s="40">
        <f t="shared" si="1"/>
        <v>0.99999989590495086</v>
      </c>
      <c r="U24" s="39">
        <f>'[1]Access-Nov'!P24</f>
        <v>77717424.909999996</v>
      </c>
      <c r="V24" s="40">
        <f t="shared" si="2"/>
        <v>0.99999989590495086</v>
      </c>
      <c r="W24" s="39">
        <f>'[1]Access-Nov'!Q24</f>
        <v>77717424.909999996</v>
      </c>
      <c r="X24" s="40">
        <f t="shared" si="3"/>
        <v>0.99999989590495086</v>
      </c>
    </row>
    <row r="25" spans="1:25" ht="28.5" customHeight="1" thickBot="1" x14ac:dyDescent="0.25">
      <c r="A25" s="34" t="str">
        <f>'[1]Access-Nov'!A25</f>
        <v>71103</v>
      </c>
      <c r="B25" s="34" t="str">
        <f>'[1]Access-Nov'!B25</f>
        <v>ENCARGOS FINANC.DA UNIAO-SENTENCAS JUDICIAIS</v>
      </c>
      <c r="C25" s="34" t="str">
        <f>CONCATENATE('[1]Access-Nov'!C25,".",'[1]Access-Nov'!D25)</f>
        <v>28.846</v>
      </c>
      <c r="D25" s="34" t="str">
        <f>CONCATENATE('[1]Access-Nov'!E25,".",'[1]Access-Nov'!G25)</f>
        <v>0901.0EC7</v>
      </c>
      <c r="E25" s="35" t="str">
        <f>'[1]Access-Nov'!F25</f>
        <v>OPERACOES ESPECIAIS: CUMPRIMENTO DE SENTENCAS JUDICIAIS</v>
      </c>
      <c r="F25" s="36" t="str">
        <f>'[1]Access-Nov'!H25</f>
        <v>SENTENCAS JUDICIAIS TRANSITADAS EM JULGADO (PRECATORIOS RELA</v>
      </c>
      <c r="G25" s="34" t="str">
        <f>'[1]Access-Nov'!I25</f>
        <v>1</v>
      </c>
      <c r="H25" s="34" t="str">
        <f>'[1]Access-Nov'!J25</f>
        <v>1000</v>
      </c>
      <c r="I25" s="35" t="str">
        <f>'[1]Access-Nov'!K25</f>
        <v>RECURSOS LIVRES DA UNIAO</v>
      </c>
      <c r="J25" s="34" t="str">
        <f>'[1]Access-Nov'!L25</f>
        <v>3</v>
      </c>
      <c r="K25" s="37"/>
      <c r="L25" s="37"/>
      <c r="M25" s="37"/>
      <c r="N25" s="38">
        <f t="shared" si="0"/>
        <v>0</v>
      </c>
      <c r="O25" s="37"/>
      <c r="P25" s="39">
        <f>IF('[1]Access-Nov'!N25=0,'[1]Access-Nov'!M25,0)</f>
        <v>0</v>
      </c>
      <c r="Q25" s="39">
        <f>IF('[1]Access-Nov'!N25&gt;0,'[1]Access-Nov'!N25-('[1]Access-Nov'!N25-'[1]Access-Nov'!M25),0)</f>
        <v>1809836.76</v>
      </c>
      <c r="R25" s="39">
        <f t="shared" si="4"/>
        <v>1809836.76</v>
      </c>
      <c r="S25" s="39">
        <f>'[1]Access-Nov'!O25</f>
        <v>1809836.76</v>
      </c>
      <c r="T25" s="40">
        <f t="shared" si="1"/>
        <v>1</v>
      </c>
      <c r="U25" s="39">
        <f>'[1]Access-Nov'!P25</f>
        <v>1809836.76</v>
      </c>
      <c r="V25" s="40">
        <f t="shared" si="2"/>
        <v>1</v>
      </c>
      <c r="W25" s="39">
        <f>'[1]Access-Nov'!Q25</f>
        <v>1809836.76</v>
      </c>
      <c r="X25" s="40">
        <f t="shared" si="3"/>
        <v>1</v>
      </c>
    </row>
    <row r="26" spans="1:25" ht="28.5" customHeight="1" thickBot="1" x14ac:dyDescent="0.25">
      <c r="A26" s="14" t="s">
        <v>48</v>
      </c>
      <c r="B26" s="42"/>
      <c r="C26" s="42"/>
      <c r="D26" s="42"/>
      <c r="E26" s="42"/>
      <c r="F26" s="42"/>
      <c r="G26" s="42"/>
      <c r="H26" s="42"/>
      <c r="I26" s="42"/>
      <c r="J26" s="15"/>
      <c r="K26" s="43">
        <f t="shared" ref="K26:S26" si="5">SUM(K10:K25)</f>
        <v>0</v>
      </c>
      <c r="L26" s="43">
        <f t="shared" si="5"/>
        <v>0</v>
      </c>
      <c r="M26" s="43">
        <f t="shared" si="5"/>
        <v>0</v>
      </c>
      <c r="N26" s="43">
        <f t="shared" si="5"/>
        <v>0</v>
      </c>
      <c r="O26" s="43">
        <f t="shared" si="5"/>
        <v>0</v>
      </c>
      <c r="P26" s="44">
        <f t="shared" si="5"/>
        <v>3481182964</v>
      </c>
      <c r="Q26" s="44">
        <f>SUM(Q10:Q25)</f>
        <v>4427747006.3400002</v>
      </c>
      <c r="R26" s="44">
        <f t="shared" si="5"/>
        <v>7908929970.3400002</v>
      </c>
      <c r="S26" s="44">
        <f t="shared" si="5"/>
        <v>7907000866.8499994</v>
      </c>
      <c r="T26" s="45">
        <f t="shared" si="1"/>
        <v>0.99975608540001804</v>
      </c>
      <c r="U26" s="44">
        <f>SUM(U10:U25)</f>
        <v>7907000866.8499994</v>
      </c>
      <c r="V26" s="46">
        <f t="shared" si="2"/>
        <v>0.99975608540001804</v>
      </c>
      <c r="W26" s="44">
        <f>SUM(W10:W25)</f>
        <v>7907000866.8499994</v>
      </c>
      <c r="X26" s="46">
        <f t="shared" si="3"/>
        <v>0.99975608540001804</v>
      </c>
    </row>
    <row r="27" spans="1:25" ht="12.75" x14ac:dyDescent="0.2">
      <c r="A27" s="2" t="s">
        <v>49</v>
      </c>
      <c r="B27" s="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47"/>
      <c r="Q27" s="2"/>
      <c r="R27" s="2"/>
      <c r="S27" s="2"/>
      <c r="T27" s="2"/>
      <c r="U27" s="4"/>
      <c r="V27" s="2"/>
      <c r="W27" s="4"/>
      <c r="X27" s="2"/>
    </row>
    <row r="28" spans="1:25" ht="12.75" x14ac:dyDescent="0.2">
      <c r="A28" s="2" t="s">
        <v>50</v>
      </c>
      <c r="B28" s="48"/>
      <c r="C28" s="2"/>
      <c r="D28" s="2"/>
      <c r="E28" s="2"/>
      <c r="F28" s="2"/>
      <c r="G28" s="2"/>
      <c r="H28" s="3"/>
      <c r="I28" s="3"/>
      <c r="J28" s="3"/>
      <c r="K28" s="2"/>
      <c r="L28" s="2"/>
      <c r="M28" s="2"/>
      <c r="N28" s="49"/>
      <c r="O28" s="49"/>
      <c r="P28" s="50"/>
      <c r="Q28" s="49"/>
      <c r="R28" s="2"/>
      <c r="S28" s="2"/>
      <c r="T28" s="2"/>
      <c r="U28" s="4"/>
      <c r="V28" s="2"/>
      <c r="W28" s="4"/>
      <c r="X28" s="2"/>
    </row>
    <row r="29" spans="1:25" s="58" customFormat="1" ht="15.95" customHeight="1" x14ac:dyDescent="0.2">
      <c r="A29" s="51"/>
      <c r="B29" s="52"/>
      <c r="C29" s="51"/>
      <c r="D29" s="51"/>
      <c r="E29" s="51"/>
      <c r="F29" s="51"/>
      <c r="G29" s="51"/>
      <c r="H29" s="53"/>
      <c r="I29" s="53"/>
      <c r="J29" s="53"/>
      <c r="K29" s="51"/>
      <c r="L29" s="51"/>
      <c r="M29" s="54"/>
      <c r="N29" s="55"/>
      <c r="O29" s="55"/>
      <c r="P29" s="56"/>
      <c r="Q29" s="55"/>
      <c r="R29" s="54"/>
      <c r="S29" s="54"/>
      <c r="T29" s="54"/>
      <c r="U29" s="57"/>
      <c r="V29" s="54"/>
      <c r="W29" s="57"/>
      <c r="X29" s="54"/>
    </row>
    <row r="30" spans="1:25" s="58" customFormat="1" ht="15.95" customHeight="1" x14ac:dyDescent="0.2">
      <c r="A30" s="51"/>
      <c r="B30" s="52"/>
      <c r="C30" s="51"/>
      <c r="D30" s="51"/>
      <c r="E30" s="51"/>
      <c r="F30" s="51"/>
      <c r="G30" s="51"/>
      <c r="H30" s="53"/>
      <c r="I30" s="53"/>
      <c r="J30" s="53"/>
      <c r="K30" s="51"/>
      <c r="L30" s="51"/>
      <c r="M30" s="59"/>
      <c r="N30" s="60"/>
      <c r="O30" s="60"/>
      <c r="P30" s="61"/>
      <c r="Q30" s="62"/>
      <c r="R30" s="63"/>
      <c r="S30" s="63"/>
      <c r="T30" s="63"/>
      <c r="U30" s="64"/>
      <c r="V30" s="63"/>
      <c r="W30" s="64"/>
      <c r="X30" s="59"/>
      <c r="Y30" s="5"/>
    </row>
    <row r="31" spans="1:25" s="58" customFormat="1" ht="15.95" customHeight="1" x14ac:dyDescent="0.2">
      <c r="A31" s="51"/>
      <c r="B31" s="52"/>
      <c r="C31" s="51"/>
      <c r="D31" s="51"/>
      <c r="E31" s="51"/>
      <c r="F31" s="51"/>
      <c r="G31" s="51"/>
      <c r="H31" s="53"/>
      <c r="I31" s="53"/>
      <c r="J31" s="53"/>
      <c r="K31" s="51"/>
      <c r="L31" s="51"/>
      <c r="M31" s="59"/>
      <c r="N31" s="60"/>
      <c r="O31" s="60"/>
      <c r="P31" s="61"/>
      <c r="Q31" s="65"/>
      <c r="R31" s="63"/>
      <c r="S31" s="63"/>
      <c r="T31" s="63"/>
      <c r="U31" s="64"/>
      <c r="V31" s="63"/>
      <c r="W31" s="64"/>
      <c r="X31" s="59"/>
      <c r="Y31" s="5"/>
    </row>
    <row r="32" spans="1:25" s="58" customFormat="1" ht="15.95" customHeight="1" x14ac:dyDescent="0.2">
      <c r="A32" s="51"/>
      <c r="B32" s="52"/>
      <c r="C32" s="51"/>
      <c r="D32" s="51"/>
      <c r="E32" s="51"/>
      <c r="F32" s="51"/>
      <c r="G32" s="51"/>
      <c r="H32" s="53"/>
      <c r="I32" s="53"/>
      <c r="J32" s="53"/>
      <c r="K32" s="51"/>
      <c r="L32" s="51"/>
      <c r="M32" s="59"/>
      <c r="N32" s="94"/>
      <c r="O32" s="94"/>
      <c r="P32" s="67"/>
      <c r="Q32" s="67"/>
      <c r="R32" s="67"/>
      <c r="S32" s="67"/>
      <c r="T32" s="95"/>
      <c r="U32" s="67"/>
      <c r="V32" s="95"/>
      <c r="W32" s="67"/>
      <c r="X32" s="96"/>
      <c r="Y32" s="5"/>
    </row>
    <row r="33" spans="1:36" s="58" customFormat="1" ht="15.95" customHeight="1" x14ac:dyDescent="0.2">
      <c r="M33" s="66"/>
      <c r="N33" s="97"/>
      <c r="O33" s="94"/>
      <c r="P33" s="67"/>
      <c r="Q33" s="98"/>
      <c r="R33" s="67"/>
      <c r="S33" s="67"/>
      <c r="T33" s="67"/>
      <c r="U33" s="67"/>
      <c r="V33" s="67"/>
      <c r="W33" s="67"/>
      <c r="X33" s="96"/>
      <c r="Y33" s="5"/>
    </row>
    <row r="34" spans="1:36" s="58" customFormat="1" ht="15.95" customHeight="1" x14ac:dyDescent="0.2">
      <c r="A34" s="52"/>
      <c r="B34" s="52"/>
      <c r="C34" s="52"/>
      <c r="M34" s="66"/>
      <c r="N34" s="97"/>
      <c r="O34" s="94"/>
      <c r="P34" s="99"/>
      <c r="Q34" s="100"/>
      <c r="R34" s="67"/>
      <c r="S34" s="67"/>
      <c r="T34" s="67"/>
      <c r="U34" s="67"/>
      <c r="V34" s="67"/>
      <c r="W34" s="67"/>
      <c r="X34" s="96"/>
      <c r="Y34" s="5"/>
    </row>
    <row r="35" spans="1:36" s="58" customFormat="1" ht="15.95" customHeight="1" x14ac:dyDescent="0.2">
      <c r="A35" s="52"/>
      <c r="B35" s="52"/>
      <c r="C35" s="52"/>
      <c r="M35" s="66"/>
      <c r="N35" s="97"/>
      <c r="O35" s="94"/>
      <c r="P35" s="67"/>
      <c r="Q35" s="67"/>
      <c r="R35" s="67"/>
      <c r="S35" s="67"/>
      <c r="T35" s="67"/>
      <c r="U35" s="67"/>
      <c r="V35" s="67"/>
      <c r="W35" s="67"/>
      <c r="X35" s="96"/>
      <c r="Y35" s="5"/>
    </row>
    <row r="36" spans="1:36" s="58" customFormat="1" ht="15.95" customHeight="1" x14ac:dyDescent="0.2">
      <c r="A36" s="52"/>
      <c r="B36" s="52"/>
      <c r="C36" s="52"/>
      <c r="M36" s="66"/>
      <c r="N36" s="97"/>
      <c r="O36" s="101"/>
      <c r="P36" s="68"/>
      <c r="Q36" s="68"/>
      <c r="R36" s="68"/>
      <c r="S36" s="68"/>
      <c r="T36" s="68"/>
      <c r="U36" s="68"/>
      <c r="V36" s="68"/>
      <c r="W36" s="68"/>
      <c r="X36" s="96"/>
      <c r="Y36" s="5"/>
    </row>
    <row r="37" spans="1:36" s="58" customFormat="1" ht="15.95" customHeight="1" x14ac:dyDescent="0.2">
      <c r="C37" s="52"/>
      <c r="M37" s="66"/>
      <c r="N37" s="97"/>
      <c r="O37" s="94"/>
      <c r="P37" s="102"/>
      <c r="Q37" s="103"/>
      <c r="R37" s="102"/>
      <c r="S37" s="102"/>
      <c r="T37" s="67"/>
      <c r="U37" s="102"/>
      <c r="V37" s="67"/>
      <c r="W37" s="102"/>
      <c r="X37" s="96"/>
      <c r="Y37" s="5"/>
    </row>
    <row r="38" spans="1:36" s="58" customFormat="1" ht="15.95" customHeight="1" x14ac:dyDescent="0.2">
      <c r="C38" s="52"/>
      <c r="M38" s="66"/>
      <c r="N38" s="97"/>
      <c r="O38" s="104"/>
      <c r="P38" s="103"/>
      <c r="Q38" s="103"/>
      <c r="R38" s="105"/>
      <c r="S38" s="105"/>
      <c r="T38" s="105"/>
      <c r="U38" s="105"/>
      <c r="V38" s="105"/>
      <c r="W38" s="105"/>
      <c r="X38" s="106"/>
      <c r="Y38" s="5"/>
    </row>
    <row r="39" spans="1:36" s="58" customFormat="1" ht="15.95" customHeight="1" x14ac:dyDescent="0.2">
      <c r="M39" s="66"/>
      <c r="N39" s="62"/>
      <c r="O39" s="107"/>
      <c r="P39" s="103"/>
      <c r="Q39" s="103"/>
      <c r="R39" s="99"/>
      <c r="S39" s="105"/>
      <c r="T39" s="105"/>
      <c r="U39" s="105"/>
      <c r="V39" s="105"/>
      <c r="W39" s="105"/>
      <c r="X39" s="59"/>
      <c r="Y39" s="5"/>
    </row>
    <row r="40" spans="1:36" s="58" customFormat="1" ht="15.95" customHeight="1" x14ac:dyDescent="0.2">
      <c r="M40" s="66"/>
      <c r="N40" s="60"/>
      <c r="O40" s="60"/>
      <c r="P40" s="60"/>
      <c r="Q40" s="60"/>
      <c r="R40" s="108"/>
      <c r="S40" s="70"/>
      <c r="T40" s="70"/>
      <c r="U40" s="70"/>
      <c r="V40" s="70"/>
      <c r="W40" s="70"/>
      <c r="X40" s="59"/>
      <c r="Y40" s="5"/>
    </row>
    <row r="41" spans="1:36" s="58" customFormat="1" ht="15.95" customHeight="1" x14ac:dyDescent="0.2">
      <c r="M41" s="66"/>
      <c r="N41" s="59"/>
      <c r="O41" s="59"/>
      <c r="P41" s="59"/>
      <c r="Q41" s="59"/>
      <c r="R41" s="109"/>
      <c r="S41" s="70"/>
      <c r="T41" s="70"/>
      <c r="U41" s="70"/>
      <c r="V41" s="70"/>
      <c r="W41" s="70"/>
      <c r="X41" s="59"/>
      <c r="Y41" s="5"/>
    </row>
    <row r="42" spans="1:36" s="51" customFormat="1" ht="15.95" customHeight="1" x14ac:dyDescent="0.2">
      <c r="M42" s="59"/>
      <c r="N42" s="59"/>
      <c r="O42" s="59"/>
      <c r="P42" s="59"/>
      <c r="Q42" s="59"/>
      <c r="R42" s="69"/>
      <c r="S42" s="70"/>
      <c r="T42" s="70"/>
      <c r="U42" s="70"/>
      <c r="V42" s="70"/>
      <c r="W42" s="70"/>
      <c r="X42" s="71"/>
      <c r="Y42" s="2"/>
    </row>
    <row r="43" spans="1:36" s="51" customFormat="1" ht="15.95" customHeight="1" x14ac:dyDescent="0.2">
      <c r="M43" s="59"/>
      <c r="N43" s="59"/>
      <c r="O43" s="59"/>
      <c r="P43" s="59"/>
      <c r="Q43" s="59"/>
      <c r="R43" s="69"/>
      <c r="S43" s="70"/>
      <c r="T43" s="70"/>
      <c r="U43" s="70"/>
      <c r="V43" s="70"/>
      <c r="W43" s="70"/>
      <c r="X43" s="71"/>
      <c r="Y43" s="2"/>
    </row>
    <row r="44" spans="1:36" s="58" customFormat="1" ht="15.95" customHeight="1" x14ac:dyDescent="0.2">
      <c r="M44" s="66"/>
      <c r="N44" s="59"/>
      <c r="O44" s="59"/>
      <c r="P44" s="59"/>
      <c r="Q44" s="59"/>
      <c r="R44" s="69"/>
      <c r="S44" s="70"/>
      <c r="T44" s="70"/>
      <c r="U44" s="70"/>
      <c r="V44" s="70"/>
      <c r="W44" s="70"/>
      <c r="X44" s="71"/>
      <c r="Y44" s="5"/>
    </row>
    <row r="45" spans="1:36" s="58" customFormat="1" ht="15.95" customHeight="1" x14ac:dyDescent="0.2">
      <c r="M45" s="5"/>
      <c r="N45" s="2"/>
      <c r="O45" s="2"/>
      <c r="P45" s="2"/>
      <c r="Q45" s="2"/>
      <c r="R45" s="110"/>
      <c r="S45" s="2"/>
      <c r="T45" s="2"/>
      <c r="U45" s="73"/>
      <c r="V45" s="70"/>
      <c r="W45" s="2"/>
      <c r="X45" s="2"/>
      <c r="Y45" s="5"/>
    </row>
    <row r="46" spans="1:36" s="58" customFormat="1" ht="15.95" customHeight="1" x14ac:dyDescent="0.2">
      <c r="J46" s="74"/>
      <c r="K46" s="74"/>
      <c r="L46" s="74"/>
      <c r="M46" s="75"/>
      <c r="N46" s="111"/>
      <c r="O46" s="112"/>
      <c r="P46" s="113"/>
      <c r="Q46" s="113"/>
      <c r="R46" s="113"/>
      <c r="S46" s="2"/>
      <c r="T46" s="114"/>
      <c r="U46" s="115"/>
      <c r="V46" s="2"/>
      <c r="W46" s="112"/>
      <c r="X46" s="2"/>
      <c r="Y46" s="5"/>
    </row>
    <row r="47" spans="1:36" s="58" customFormat="1" ht="15.95" customHeight="1" x14ac:dyDescent="0.2">
      <c r="K47" s="77"/>
      <c r="L47" s="77"/>
      <c r="M47" s="77"/>
      <c r="N47" s="77"/>
      <c r="O47" s="72"/>
      <c r="P47" s="72"/>
      <c r="Q47" s="77"/>
      <c r="R47" s="77"/>
      <c r="S47" s="72"/>
      <c r="T47" s="5"/>
      <c r="U47" s="5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8"/>
    </row>
    <row r="48" spans="1:36" s="58" customFormat="1" ht="15.95" customHeight="1" x14ac:dyDescent="0.2">
      <c r="K48" s="79"/>
      <c r="L48" s="79"/>
      <c r="M48" s="79"/>
      <c r="N48" s="79"/>
      <c r="O48" s="79"/>
      <c r="P48" s="79"/>
      <c r="Q48" s="79"/>
      <c r="R48" s="79"/>
      <c r="S48" s="80"/>
      <c r="T48" s="5"/>
      <c r="U48" s="5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2"/>
      <c r="AG48" s="82"/>
      <c r="AH48" s="82"/>
      <c r="AI48" s="82"/>
      <c r="AJ48" s="83"/>
    </row>
    <row r="49" spans="11:36" s="58" customFormat="1" ht="15.95" customHeight="1" x14ac:dyDescent="0.2">
      <c r="K49" s="72"/>
      <c r="L49" s="72"/>
      <c r="M49" s="72"/>
      <c r="N49" s="72"/>
      <c r="O49" s="72"/>
      <c r="P49" s="72"/>
      <c r="Q49" s="72"/>
      <c r="R49" s="72"/>
      <c r="S49" s="84"/>
      <c r="T49" s="5"/>
      <c r="U49" s="5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84"/>
      <c r="AG49" s="84"/>
      <c r="AH49" s="84"/>
      <c r="AI49" s="84"/>
      <c r="AJ49" s="78"/>
    </row>
    <row r="50" spans="11:36" s="58" customFormat="1" ht="15.95" customHeight="1" x14ac:dyDescent="0.2">
      <c r="K50" s="72"/>
      <c r="L50" s="72"/>
      <c r="M50" s="72"/>
      <c r="N50" s="72"/>
      <c r="O50" s="72"/>
      <c r="P50" s="72"/>
      <c r="Q50" s="72"/>
      <c r="R50" s="72"/>
      <c r="S50" s="84"/>
      <c r="T50" s="5"/>
      <c r="U50" s="5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84"/>
      <c r="AG50" s="84"/>
      <c r="AH50" s="84"/>
      <c r="AI50" s="84"/>
      <c r="AJ50" s="78"/>
    </row>
    <row r="51" spans="11:36" s="58" customFormat="1" ht="15.95" customHeight="1" x14ac:dyDescent="0.2">
      <c r="K51" s="72"/>
      <c r="L51" s="72"/>
      <c r="M51" s="72"/>
      <c r="N51" s="72"/>
      <c r="O51" s="72"/>
      <c r="P51" s="72"/>
      <c r="Q51" s="72"/>
      <c r="R51" s="72"/>
      <c r="S51" s="84"/>
      <c r="T51" s="5"/>
      <c r="U51" s="5"/>
      <c r="V51" s="5"/>
      <c r="W51" s="5"/>
      <c r="X51" s="5"/>
      <c r="Y51" s="5"/>
      <c r="AF51" s="85"/>
    </row>
    <row r="52" spans="11:36" s="58" customFormat="1" ht="15.95" customHeight="1" x14ac:dyDescent="0.2">
      <c r="M52" s="5"/>
      <c r="N52" s="5"/>
      <c r="O52" s="76"/>
      <c r="P52" s="76"/>
      <c r="Q52" s="76"/>
      <c r="R52" s="76"/>
      <c r="S52" s="86"/>
      <c r="T52" s="5"/>
      <c r="U52" s="5"/>
      <c r="V52" s="5"/>
      <c r="W52" s="5"/>
      <c r="X52" s="5"/>
      <c r="Y52" s="5"/>
    </row>
    <row r="53" spans="11:36" s="58" customFormat="1" ht="15.95" customHeight="1" x14ac:dyDescent="0.2">
      <c r="M53" s="5"/>
      <c r="N53" s="5"/>
      <c r="O53" s="76"/>
      <c r="P53" s="76"/>
      <c r="Q53" s="76"/>
      <c r="R53" s="76"/>
      <c r="S53" s="87"/>
      <c r="T53" s="5"/>
      <c r="U53" s="5"/>
      <c r="V53" s="5"/>
      <c r="W53" s="5"/>
      <c r="X53" s="5"/>
      <c r="Y53" s="5"/>
    </row>
    <row r="54" spans="11:36" s="58" customFormat="1" ht="15.95" customHeight="1" x14ac:dyDescent="0.2">
      <c r="M54" s="5"/>
      <c r="N54" s="5"/>
      <c r="O54" s="76"/>
      <c r="P54" s="76"/>
      <c r="Q54" s="76"/>
      <c r="R54" s="76"/>
      <c r="S54" s="5"/>
      <c r="T54" s="5"/>
      <c r="U54" s="5"/>
      <c r="V54" s="5"/>
      <c r="W54" s="5"/>
      <c r="X54" s="5"/>
      <c r="Y54" s="5"/>
    </row>
    <row r="55" spans="11:36" s="58" customFormat="1" ht="15.95" customHeight="1" x14ac:dyDescent="0.2">
      <c r="O55" s="88"/>
      <c r="P55" s="88"/>
      <c r="Q55" s="88"/>
      <c r="R55" s="88"/>
    </row>
    <row r="56" spans="11:36" s="58" customFormat="1" ht="15.95" customHeight="1" x14ac:dyDescent="0.2">
      <c r="K56" s="72"/>
      <c r="L56" s="72"/>
      <c r="M56" s="72"/>
      <c r="N56" s="72"/>
      <c r="O56" s="72"/>
      <c r="P56" s="78"/>
      <c r="Q56" s="78"/>
      <c r="R56" s="88"/>
    </row>
    <row r="57" spans="11:36" s="58" customFormat="1" ht="15.95" customHeight="1" x14ac:dyDescent="0.2">
      <c r="K57" s="89"/>
      <c r="L57" s="90"/>
      <c r="M57" s="72"/>
      <c r="N57" s="72"/>
      <c r="O57" s="72"/>
      <c r="P57" s="78"/>
      <c r="Q57" s="78"/>
      <c r="R57" s="88"/>
    </row>
    <row r="58" spans="11:36" s="58" customFormat="1" ht="15.95" customHeight="1" x14ac:dyDescent="0.2">
      <c r="K58" s="72"/>
      <c r="L58" s="72"/>
      <c r="M58" s="72"/>
      <c r="N58" s="72"/>
      <c r="O58" s="72"/>
      <c r="P58" s="78"/>
      <c r="Q58" s="78"/>
      <c r="R58" s="88"/>
    </row>
    <row r="59" spans="11:36" s="58" customFormat="1" ht="15.95" customHeight="1" x14ac:dyDescent="0.2">
      <c r="K59" s="72"/>
      <c r="L59" s="72"/>
      <c r="M59" s="72"/>
      <c r="N59" s="72"/>
      <c r="O59" s="72"/>
      <c r="P59" s="78"/>
      <c r="Q59" s="78"/>
      <c r="R59" s="91"/>
    </row>
    <row r="60" spans="11:36" s="58" customFormat="1" ht="15.95" customHeight="1" x14ac:dyDescent="0.2">
      <c r="K60" s="72"/>
      <c r="L60" s="72"/>
      <c r="M60" s="72"/>
      <c r="N60" s="72"/>
      <c r="O60" s="72"/>
      <c r="P60" s="78"/>
      <c r="Q60" s="78"/>
      <c r="R60" s="91"/>
    </row>
    <row r="61" spans="11:36" s="58" customFormat="1" ht="15.95" customHeight="1" x14ac:dyDescent="0.2">
      <c r="K61" s="72"/>
      <c r="L61" s="72"/>
      <c r="M61" s="72"/>
      <c r="N61" s="72"/>
      <c r="O61" s="72"/>
      <c r="P61" s="78"/>
      <c r="Q61" s="78"/>
      <c r="R61" s="91"/>
    </row>
    <row r="62" spans="11:36" s="58" customFormat="1" ht="15.95" customHeight="1" x14ac:dyDescent="0.2">
      <c r="K62" s="72"/>
      <c r="L62" s="72"/>
      <c r="M62" s="72"/>
      <c r="N62" s="72"/>
      <c r="O62" s="72"/>
      <c r="P62" s="78"/>
      <c r="Q62" s="78"/>
      <c r="R62" s="91"/>
    </row>
    <row r="63" spans="11:36" s="58" customFormat="1" ht="15.95" customHeight="1" x14ac:dyDescent="0.2">
      <c r="K63" s="72"/>
      <c r="L63" s="72"/>
      <c r="M63" s="72"/>
      <c r="N63" s="72"/>
      <c r="O63" s="72"/>
      <c r="P63" s="78"/>
      <c r="Q63" s="78"/>
      <c r="R63" s="91"/>
    </row>
    <row r="64" spans="11:36" s="58" customFormat="1" ht="15.95" customHeight="1" x14ac:dyDescent="0.2">
      <c r="K64" s="72"/>
      <c r="L64" s="72"/>
      <c r="M64" s="72"/>
      <c r="N64" s="72"/>
      <c r="O64" s="72"/>
      <c r="P64" s="78"/>
      <c r="Q64" s="78"/>
      <c r="R64" s="92"/>
    </row>
    <row r="65" spans="11:17" s="58" customFormat="1" ht="15.95" customHeight="1" x14ac:dyDescent="0.2">
      <c r="K65" s="72"/>
      <c r="L65" s="72"/>
      <c r="M65" s="72"/>
      <c r="N65" s="72"/>
      <c r="O65" s="72"/>
      <c r="P65" s="78"/>
      <c r="Q65" s="78"/>
    </row>
    <row r="66" spans="11:17" s="58" customFormat="1" ht="15.95" customHeight="1" x14ac:dyDescent="0.2">
      <c r="K66" s="72"/>
      <c r="L66" s="72"/>
      <c r="M66" s="72"/>
      <c r="N66" s="72"/>
      <c r="O66" s="72"/>
      <c r="P66" s="78"/>
      <c r="Q66" s="78"/>
    </row>
    <row r="67" spans="11:17" s="58" customFormat="1" ht="15.95" customHeight="1" x14ac:dyDescent="0.2">
      <c r="K67" s="72"/>
      <c r="L67" s="72"/>
      <c r="M67" s="72"/>
      <c r="N67" s="72"/>
      <c r="O67" s="72"/>
      <c r="P67" s="78"/>
      <c r="Q67" s="78"/>
    </row>
    <row r="68" spans="11:17" s="58" customFormat="1" ht="15.95" customHeight="1" x14ac:dyDescent="0.2">
      <c r="K68" s="72"/>
      <c r="L68" s="72"/>
      <c r="M68" s="72"/>
      <c r="N68" s="72"/>
      <c r="O68" s="72"/>
      <c r="P68" s="78"/>
      <c r="Q68" s="78"/>
    </row>
    <row r="69" spans="11:17" s="58" customFormat="1" ht="15.95" customHeight="1" x14ac:dyDescent="0.2">
      <c r="K69" s="72"/>
      <c r="L69" s="72"/>
      <c r="M69" s="72"/>
      <c r="N69" s="93"/>
      <c r="O69" s="72"/>
      <c r="P69" s="78"/>
      <c r="Q69" s="78"/>
    </row>
    <row r="70" spans="11:17" s="58" customFormat="1" ht="15.95" customHeight="1" x14ac:dyDescent="0.2">
      <c r="K70" s="78"/>
      <c r="L70" s="78"/>
      <c r="M70" s="78"/>
      <c r="N70" s="78"/>
      <c r="O70" s="78"/>
      <c r="P70" s="78"/>
      <c r="Q70" s="78"/>
    </row>
    <row r="71" spans="11:17" s="58" customFormat="1" ht="15.95" customHeight="1" x14ac:dyDescent="0.2">
      <c r="K71" s="78"/>
      <c r="L71" s="78"/>
      <c r="M71" s="78"/>
      <c r="N71" s="78"/>
      <c r="O71" s="78"/>
      <c r="P71" s="78"/>
      <c r="Q71" s="78"/>
    </row>
    <row r="72" spans="11:17" s="58" customFormat="1" ht="15.95" customHeight="1" x14ac:dyDescent="0.2"/>
    <row r="73" spans="11:17" s="58" customFormat="1" ht="15.95" customHeight="1" x14ac:dyDescent="0.2"/>
    <row r="74" spans="11:17" s="58" customFormat="1" ht="15.95" customHeight="1" x14ac:dyDescent="0.2"/>
    <row r="75" spans="11:17" s="58" customFormat="1" ht="15.95" customHeight="1" x14ac:dyDescent="0.2"/>
    <row r="76" spans="11:17" s="58" customFormat="1" ht="15.95" customHeight="1" x14ac:dyDescent="0.2"/>
    <row r="77" spans="11:17" s="58" customFormat="1" ht="15.95" customHeight="1" x14ac:dyDescent="0.2"/>
    <row r="78" spans="11:17" s="58" customFormat="1" ht="15.95" customHeight="1" x14ac:dyDescent="0.2"/>
    <row r="79" spans="11:17" s="58" customFormat="1" ht="15.95" customHeight="1" x14ac:dyDescent="0.2"/>
    <row r="80" spans="11:17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="58" customFormat="1" ht="15.95" customHeight="1" x14ac:dyDescent="0.2"/>
    <row r="98" s="58" customFormat="1" ht="15.95" customHeight="1" x14ac:dyDescent="0.2"/>
    <row r="99" s="58" customFormat="1" ht="15.95" customHeight="1" x14ac:dyDescent="0.2"/>
    <row r="100" s="58" customFormat="1" ht="15.95" customHeight="1" x14ac:dyDescent="0.2"/>
    <row r="101" s="58" customFormat="1" ht="15.95" customHeight="1" x14ac:dyDescent="0.2"/>
    <row r="102" s="58" customFormat="1" ht="15.95" customHeight="1" x14ac:dyDescent="0.2"/>
    <row r="103" s="58" customFormat="1" ht="15.95" customHeight="1" x14ac:dyDescent="0.2"/>
    <row r="104" s="58" customFormat="1" ht="15.95" customHeight="1" x14ac:dyDescent="0.2"/>
    <row r="105" s="58" customFormat="1" ht="15.95" customHeight="1" x14ac:dyDescent="0.2"/>
    <row r="106" s="58" customFormat="1" ht="15.95" customHeight="1" x14ac:dyDescent="0.2"/>
    <row r="107" s="58" customFormat="1" ht="15.95" customHeight="1" x14ac:dyDescent="0.2"/>
    <row r="108" s="58" customFormat="1" ht="15.95" customHeight="1" x14ac:dyDescent="0.2"/>
    <row r="109" s="58" customFormat="1" ht="15.95" customHeight="1" x14ac:dyDescent="0.2"/>
    <row r="110" s="58" customFormat="1" ht="15.95" customHeight="1" x14ac:dyDescent="0.2"/>
    <row r="111" s="58" customFormat="1" ht="15.95" customHeight="1" x14ac:dyDescent="0.2"/>
    <row r="112" s="58" customFormat="1" ht="15.95" customHeight="1" x14ac:dyDescent="0.2"/>
    <row r="113" s="58" customFormat="1" ht="15.95" customHeight="1" x14ac:dyDescent="0.2"/>
    <row r="114" s="58" customFormat="1" ht="15.95" customHeight="1" x14ac:dyDescent="0.2"/>
    <row r="115" s="58" customFormat="1" ht="15.95" customHeight="1" x14ac:dyDescent="0.2"/>
    <row r="116" s="58" customFormat="1" ht="15.95" customHeight="1" x14ac:dyDescent="0.2"/>
    <row r="117" s="58" customFormat="1" ht="15.95" customHeight="1" x14ac:dyDescent="0.2"/>
    <row r="118" s="58" customFormat="1" ht="15.95" customHeight="1" x14ac:dyDescent="0.2"/>
    <row r="119" s="58" customFormat="1" ht="15.95" customHeight="1" x14ac:dyDescent="0.2"/>
    <row r="120" s="58" customFormat="1" ht="15.95" customHeight="1" x14ac:dyDescent="0.2"/>
    <row r="121" s="58" customFormat="1" ht="15.95" customHeight="1" x14ac:dyDescent="0.2"/>
    <row r="122" s="58" customFormat="1" ht="15.95" customHeight="1" x14ac:dyDescent="0.2"/>
    <row r="123" s="58" customFormat="1" ht="15.95" customHeight="1" x14ac:dyDescent="0.2"/>
    <row r="124" s="58" customFormat="1" ht="15.95" customHeight="1" x14ac:dyDescent="0.2"/>
    <row r="125" s="58" customFormat="1" ht="15.95" customHeight="1" x14ac:dyDescent="0.2"/>
    <row r="126" s="58" customFormat="1" ht="15.95" customHeight="1" x14ac:dyDescent="0.2"/>
    <row r="127" s="58" customFormat="1" ht="15.95" customHeight="1" x14ac:dyDescent="0.2"/>
    <row r="128" s="58" customFormat="1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</sheetData>
  <mergeCells count="20">
    <mergeCell ref="A26:J26"/>
    <mergeCell ref="K47:L47"/>
    <mergeCell ref="M47:N47"/>
    <mergeCell ref="Q47:R47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2023-11</vt:lpstr>
      <vt:lpstr>'2023-11'!Area_de_impressao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2023-12-18T20:53:21Z</dcterms:created>
  <dcterms:modified xsi:type="dcterms:W3CDTF">2023-12-18T20:54:17Z</dcterms:modified>
</cp:coreProperties>
</file>