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I\090047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M33" i="1"/>
  <c r="L33" i="1"/>
  <c r="K33" i="1"/>
  <c r="W32" i="1"/>
  <c r="U32" i="1"/>
  <c r="S32" i="1"/>
  <c r="Q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X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N11" i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S10" i="1"/>
  <c r="Q10" i="1"/>
  <c r="Q33" i="1" s="1"/>
  <c r="P10" i="1"/>
  <c r="N10" i="1"/>
  <c r="J10" i="1"/>
  <c r="I10" i="1"/>
  <c r="H10" i="1"/>
  <c r="G10" i="1"/>
  <c r="F10" i="1"/>
  <c r="E10" i="1"/>
  <c r="D10" i="1"/>
  <c r="C10" i="1"/>
  <c r="B10" i="1"/>
  <c r="A10" i="1"/>
  <c r="R19" i="1" l="1"/>
  <c r="T26" i="1"/>
  <c r="R22" i="1"/>
  <c r="T29" i="1"/>
  <c r="R25" i="1"/>
  <c r="R28" i="1"/>
  <c r="T28" i="1" s="1"/>
  <c r="N33" i="1"/>
  <c r="P33" i="1"/>
  <c r="R13" i="1"/>
  <c r="V13" i="1" s="1"/>
  <c r="R31" i="1"/>
  <c r="X31" i="1" s="1"/>
  <c r="S33" i="1"/>
  <c r="U33" i="1"/>
  <c r="R16" i="1"/>
  <c r="V16" i="1"/>
  <c r="X16" i="1"/>
  <c r="T16" i="1"/>
  <c r="V19" i="1"/>
  <c r="X19" i="1"/>
  <c r="T19" i="1"/>
  <c r="X32" i="1"/>
  <c r="V32" i="1"/>
  <c r="T32" i="1"/>
  <c r="X22" i="1"/>
  <c r="V22" i="1"/>
  <c r="T22" i="1"/>
  <c r="X25" i="1"/>
  <c r="V25" i="1"/>
  <c r="T25" i="1"/>
  <c r="X28" i="1"/>
  <c r="V28" i="1"/>
  <c r="X21" i="1"/>
  <c r="X27" i="1"/>
  <c r="T11" i="1"/>
  <c r="X12" i="1"/>
  <c r="T14" i="1"/>
  <c r="X15" i="1"/>
  <c r="T17" i="1"/>
  <c r="X18" i="1"/>
  <c r="T20" i="1"/>
  <c r="T23" i="1"/>
  <c r="X24" i="1"/>
  <c r="X30" i="1"/>
  <c r="R10" i="1"/>
  <c r="V11" i="1"/>
  <c r="V14" i="1"/>
  <c r="V17" i="1"/>
  <c r="V20" i="1"/>
  <c r="V23" i="1"/>
  <c r="V26" i="1"/>
  <c r="V29" i="1"/>
  <c r="T12" i="1"/>
  <c r="T15" i="1"/>
  <c r="T18" i="1"/>
  <c r="T21" i="1"/>
  <c r="T24" i="1"/>
  <c r="T27" i="1"/>
  <c r="T30" i="1"/>
  <c r="T31" i="1" l="1"/>
  <c r="V31" i="1"/>
  <c r="T13" i="1"/>
  <c r="X13" i="1"/>
  <c r="V10" i="1"/>
  <c r="X10" i="1"/>
  <c r="T10" i="1"/>
  <c r="R33" i="1"/>
  <c r="X33" i="1" l="1"/>
  <c r="V33" i="1"/>
  <c r="T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<sst xmlns="http://schemas.openxmlformats.org/spreadsheetml/2006/main" count="55" uniqueCount="51">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</sst>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z(antigo)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Access-Dez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13815596556.280001</v>
          </cell>
          <cell r="N10">
            <v>13817031443</v>
          </cell>
          <cell r="O10">
            <v>13815306920.51</v>
          </cell>
          <cell r="P10">
            <v>13815306920.51</v>
          </cell>
          <cell r="Q10">
            <v>13815306920.51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1152409078</v>
          </cell>
          <cell r="N11">
            <v>0</v>
          </cell>
          <cell r="O11">
            <v>1152409078</v>
          </cell>
          <cell r="P11">
            <v>1152399655.5599999</v>
          </cell>
          <cell r="Q11">
            <v>1152399655.5599999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884011516</v>
          </cell>
          <cell r="N12">
            <v>0</v>
          </cell>
          <cell r="O12">
            <v>883995995.41999996</v>
          </cell>
          <cell r="P12">
            <v>883989289.19000006</v>
          </cell>
          <cell r="Q12">
            <v>883989289.19000006</v>
          </cell>
        </row>
        <row r="13">
          <cell r="A13" t="str">
            <v>33904</v>
          </cell>
          <cell r="B13" t="str">
            <v>FUNDO DO REGIME GERAL DA PREVIDENCIA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1123</v>
          </cell>
          <cell r="K13" t="str">
            <v>SEG.SOCIAL-SUPERAVIT VINC.AMORT.PGTO.DIV.</v>
          </cell>
          <cell r="L13" t="str">
            <v>3</v>
          </cell>
          <cell r="M13">
            <v>599582874</v>
          </cell>
          <cell r="N13">
            <v>0</v>
          </cell>
          <cell r="O13">
            <v>599582874</v>
          </cell>
          <cell r="P13">
            <v>472415880.11000001</v>
          </cell>
          <cell r="Q13">
            <v>472415880.11000001</v>
          </cell>
        </row>
        <row r="14">
          <cell r="A14" t="str">
            <v>33904</v>
          </cell>
          <cell r="B14" t="str">
            <v>FUNDO DO REGIME GERAL DA PREVIDENCIA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3000</v>
          </cell>
          <cell r="K14" t="str">
            <v>RECURSOS LIVRES DA UNIAO</v>
          </cell>
          <cell r="L14" t="str">
            <v>3</v>
          </cell>
          <cell r="M14">
            <v>42605235</v>
          </cell>
          <cell r="N14">
            <v>0</v>
          </cell>
          <cell r="O14">
            <v>42605235</v>
          </cell>
        </row>
        <row r="15">
          <cell r="A15" t="str">
            <v>40901</v>
          </cell>
          <cell r="B15" t="str">
            <v>FUNDO DE AMPARO AO TRABALHADOR - FAT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2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958260</v>
          </cell>
          <cell r="N15">
            <v>0</v>
          </cell>
          <cell r="O15">
            <v>958260</v>
          </cell>
          <cell r="P15">
            <v>734478.32</v>
          </cell>
          <cell r="Q15">
            <v>734478.32</v>
          </cell>
        </row>
        <row r="16">
          <cell r="A16" t="str">
            <v>40904</v>
          </cell>
          <cell r="B16" t="str">
            <v>FUNDO DO REGIME GERAL DA PREVID.SOCIAL- FRGPS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2</v>
          </cell>
          <cell r="J16" t="str">
            <v>1002</v>
          </cell>
          <cell r="K16" t="str">
            <v>ATIVIDADES-FIM DA SEGURIDADE SOCIAL</v>
          </cell>
          <cell r="L16" t="str">
            <v>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55901</v>
          </cell>
          <cell r="B17" t="str">
            <v>FUNDO NACIONAL DE ASSISTENCIA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1002</v>
          </cell>
          <cell r="K17" t="str">
            <v>ATIVIDADES-FIM DA SEGURIDADE SOCIAL</v>
          </cell>
          <cell r="L17" t="str">
            <v>3</v>
          </cell>
          <cell r="M17">
            <v>55505070.859999999</v>
          </cell>
          <cell r="N17">
            <v>55505071</v>
          </cell>
          <cell r="O17">
            <v>55505070.859999999</v>
          </cell>
          <cell r="P17">
            <v>55505070.859999999</v>
          </cell>
          <cell r="Q17">
            <v>55505070.859999999</v>
          </cell>
        </row>
        <row r="18">
          <cell r="A18" t="str">
            <v>55901</v>
          </cell>
          <cell r="B18" t="str">
            <v>FUNDO NACIONAL DE ASSISTENCIA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3000</v>
          </cell>
          <cell r="K18" t="str">
            <v>RECURSOS LIVRES DA UNIAO</v>
          </cell>
          <cell r="L18" t="str">
            <v>3</v>
          </cell>
          <cell r="M18">
            <v>122100415.54000001</v>
          </cell>
          <cell r="N18">
            <v>122100417</v>
          </cell>
          <cell r="O18">
            <v>122100415.54000001</v>
          </cell>
          <cell r="P18">
            <v>122100415.54000001</v>
          </cell>
          <cell r="Q18">
            <v>122100415.54000001</v>
          </cell>
        </row>
        <row r="19">
          <cell r="A19" t="str">
            <v>55901</v>
          </cell>
          <cell r="B19" t="str">
            <v>FUNDO NACIONAL DE ASSISTENCIA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75807986</v>
          </cell>
          <cell r="N19">
            <v>0</v>
          </cell>
          <cell r="O19">
            <v>75807986</v>
          </cell>
          <cell r="P19">
            <v>75696799.489999995</v>
          </cell>
          <cell r="Q19">
            <v>75696799.489999995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1002</v>
          </cell>
          <cell r="K20" t="str">
            <v>ATIVIDADES-FIM DA SEGURIDADE SOCIAL</v>
          </cell>
          <cell r="L20" t="str">
            <v>3</v>
          </cell>
          <cell r="M20">
            <v>300617373</v>
          </cell>
          <cell r="N20">
            <v>0</v>
          </cell>
          <cell r="O20">
            <v>300569218.17000002</v>
          </cell>
          <cell r="P20">
            <v>276920138.49000001</v>
          </cell>
          <cell r="Q20">
            <v>276920138.49000001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165612385.18000001</v>
          </cell>
          <cell r="N21">
            <v>165612386</v>
          </cell>
          <cell r="O21">
            <v>165612385.18000001</v>
          </cell>
          <cell r="P21">
            <v>165612385.18000001</v>
          </cell>
          <cell r="Q21">
            <v>165612385.18000001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308337135</v>
          </cell>
          <cell r="N22">
            <v>308337135</v>
          </cell>
          <cell r="O22">
            <v>308337135</v>
          </cell>
          <cell r="P22">
            <v>308337135</v>
          </cell>
          <cell r="Q22">
            <v>308337135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1444</v>
          </cell>
          <cell r="K23" t="str">
            <v>DEM.APL.REC.TIT.TN,EXC.REFIN.DIV.PUB.</v>
          </cell>
          <cell r="L23" t="str">
            <v>5</v>
          </cell>
          <cell r="M23">
            <v>908822436.95000005</v>
          </cell>
          <cell r="N23">
            <v>908822438</v>
          </cell>
          <cell r="O23">
            <v>908822436.95000005</v>
          </cell>
          <cell r="P23">
            <v>908822436.95000005</v>
          </cell>
          <cell r="Q23">
            <v>908822436.95000005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1444</v>
          </cell>
          <cell r="K24" t="str">
            <v>DEM.APL.REC.TIT.TN,EXC.REFIN.DIV.PUB.</v>
          </cell>
          <cell r="L24" t="str">
            <v>3</v>
          </cell>
          <cell r="M24">
            <v>1238930324.74</v>
          </cell>
          <cell r="N24">
            <v>1238930326</v>
          </cell>
          <cell r="O24">
            <v>1238105137.5599999</v>
          </cell>
          <cell r="P24">
            <v>1238105137.5599999</v>
          </cell>
          <cell r="Q24">
            <v>1238105137.5599999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3000</v>
          </cell>
          <cell r="K25" t="str">
            <v>RECURSOS LIVRES DA UNIAO</v>
          </cell>
          <cell r="L25" t="str">
            <v>3</v>
          </cell>
          <cell r="M25">
            <v>3798425470</v>
          </cell>
          <cell r="N25">
            <v>3798425470</v>
          </cell>
          <cell r="O25">
            <v>3798425470</v>
          </cell>
          <cell r="P25">
            <v>3798425470</v>
          </cell>
          <cell r="Q25">
            <v>3798425470</v>
          </cell>
        </row>
        <row r="26">
          <cell r="A26" t="str">
            <v>71103</v>
          </cell>
          <cell r="B26" t="str">
            <v>ENCARGOS FINANC.DA UNIAO-SENTENCAS JUDICIAIS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3000</v>
          </cell>
          <cell r="K26" t="str">
            <v>RECURSOS LIVRES DA UNIAO</v>
          </cell>
          <cell r="L26" t="str">
            <v>1</v>
          </cell>
          <cell r="M26">
            <v>983360683.33000004</v>
          </cell>
          <cell r="N26">
            <v>983360684</v>
          </cell>
          <cell r="O26">
            <v>983360683.33000004</v>
          </cell>
          <cell r="P26">
            <v>983360683.33000004</v>
          </cell>
          <cell r="Q26">
            <v>983360683.33000004</v>
          </cell>
        </row>
        <row r="27">
          <cell r="A27" t="str">
            <v>71103</v>
          </cell>
          <cell r="B27" t="str">
            <v>ENCARGOS FINANC.DA UNIAO-SENTENCAS JUDICIAIS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00G5</v>
          </cell>
          <cell r="H27" t="str">
            <v>CONTRIBUICAO DA UNIAO, DE SUAS AUTARQUIAS E FUNDACOES PARA O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50025479.780000001</v>
          </cell>
          <cell r="N27">
            <v>0</v>
          </cell>
          <cell r="O27">
            <v>50025479.780000001</v>
          </cell>
          <cell r="P27">
            <v>43556378.780000001</v>
          </cell>
          <cell r="Q27">
            <v>43556378.780000001</v>
          </cell>
        </row>
        <row r="28">
          <cell r="A28" t="str">
            <v>71103</v>
          </cell>
          <cell r="B28" t="str">
            <v>ENCARGOS FINANC.DA UNIAO-SENTENCAS JUDICIAIS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00G5</v>
          </cell>
          <cell r="H28" t="str">
            <v>CONTRIBUICAO DA UNIAO, DE SUAS AUTARQUIAS E FUNDACOES PARA O</v>
          </cell>
          <cell r="I28" t="str">
            <v>1</v>
          </cell>
          <cell r="J28" t="str">
            <v>3000</v>
          </cell>
          <cell r="K28" t="str">
            <v>RECURSOS LIVRES DA UNIAO</v>
          </cell>
          <cell r="L28" t="str">
            <v>1</v>
          </cell>
          <cell r="M28">
            <v>37453521</v>
          </cell>
          <cell r="N28">
            <v>0</v>
          </cell>
          <cell r="O28">
            <v>37453521</v>
          </cell>
        </row>
        <row r="29">
          <cell r="A29" t="str">
            <v>71103</v>
          </cell>
          <cell r="B29" t="str">
            <v>ENCARGOS FINANC.DA UNIAO-SENTENCAS JUDICIAIS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5</v>
          </cell>
          <cell r="M29">
            <v>2315569</v>
          </cell>
          <cell r="N29">
            <v>0</v>
          </cell>
          <cell r="O29">
            <v>2315569</v>
          </cell>
          <cell r="P29">
            <v>1023629.53</v>
          </cell>
          <cell r="Q29">
            <v>1023629.53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0625</v>
          </cell>
          <cell r="H30" t="str">
            <v>SENTENCAS JUDICIAIS TRANSITADAS EM JULGADO DE PEQUENO VALOR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M30">
            <v>950132777</v>
          </cell>
          <cell r="N30">
            <v>0</v>
          </cell>
          <cell r="O30">
            <v>950132777</v>
          </cell>
          <cell r="P30">
            <v>844587523.40999997</v>
          </cell>
          <cell r="Q30">
            <v>844587523.40999997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1</v>
          </cell>
          <cell r="M31">
            <v>103556537</v>
          </cell>
          <cell r="N31">
            <v>0</v>
          </cell>
          <cell r="O31">
            <v>103556537</v>
          </cell>
          <cell r="P31">
            <v>86755515.409999996</v>
          </cell>
          <cell r="Q31">
            <v>86755515.409999996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0EC7</v>
          </cell>
          <cell r="H32" t="str">
            <v>SENTENCAS JUDICIAIS TRANSITADAS EM JULGADO (PRECATORIOS RELA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M32">
            <v>1809836.76</v>
          </cell>
          <cell r="N32">
            <v>1809837</v>
          </cell>
          <cell r="O32">
            <v>1809836.76</v>
          </cell>
          <cell r="P32">
            <v>1809836.76</v>
          </cell>
          <cell r="Q32">
            <v>1809836.76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3"/>
  <sheetViews>
    <sheetView showGridLines="0" tabSelected="1" view="pageBreakPreview" zoomScaleNormal="100" zoomScaleSheetLayoutView="100" workbookViewId="0">
      <selection activeCell="T47" sqref="T4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45261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'[1]Access-Dez'!A10</f>
        <v>33904</v>
      </c>
      <c r="B10" s="34" t="str">
        <f>'[1]Access-Dez'!B10</f>
        <v>FUNDO DO REGIME GERAL DA PREVIDENCIA SOCIAL</v>
      </c>
      <c r="C10" s="34" t="str">
        <f>CONCATENATE('[1]Access-Dez'!C10,".",'[1]Access-Dez'!D10)</f>
        <v>28.846</v>
      </c>
      <c r="D10" s="34" t="str">
        <f>CONCATENATE('[1]Access-Dez'!E10,".",'[1]Access-Dez'!G10)</f>
        <v>0901.0005</v>
      </c>
      <c r="E10" s="35" t="str">
        <f>'[1]Access-Dez'!F10</f>
        <v>OPERACOES ESPECIAIS: CUMPRIMENTO DE SENTENCAS JUDICIAIS</v>
      </c>
      <c r="F10" s="36" t="str">
        <f>'[1]Access-Dez'!H10</f>
        <v>SENTENCAS JUDICIAIS TRANSITADAS EM JULGADO (PRECATORIOS)</v>
      </c>
      <c r="G10" s="34" t="str">
        <f>'[1]Access-Dez'!I10</f>
        <v>2</v>
      </c>
      <c r="H10" s="34" t="str">
        <f>'[1]Access-Dez'!J10</f>
        <v>1002</v>
      </c>
      <c r="I10" s="35" t="str">
        <f>'[1]Access-Dez'!K10</f>
        <v>ATIVIDADES-FIM DA SEGURIDADE SOCIAL</v>
      </c>
      <c r="J10" s="34" t="str">
        <f>'[1]Access-Dez'!L10</f>
        <v>3</v>
      </c>
      <c r="K10" s="37"/>
      <c r="L10" s="37"/>
      <c r="M10" s="37"/>
      <c r="N10" s="38">
        <f t="shared" ref="N10:N32" si="0">K10+L10-M10</f>
        <v>0</v>
      </c>
      <c r="O10" s="37"/>
      <c r="P10" s="39">
        <f>IF('[1]Access-Dez'!N10=0,'[1]Access-Dez'!M10,0)</f>
        <v>0</v>
      </c>
      <c r="Q10" s="39">
        <f>IF('[1]Access-Dez'!N10&gt;0,'[1]Access-Dez'!N10-('[1]Access-Dez'!N10-'[1]Access-Dez'!M10),0)</f>
        <v>13815596556.280001</v>
      </c>
      <c r="R10" s="39">
        <f>N10-O10+P10+Q10</f>
        <v>13815596556.280001</v>
      </c>
      <c r="S10" s="39">
        <f>'[1]Access-Dez'!O10</f>
        <v>13815306920.51</v>
      </c>
      <c r="T10" s="40">
        <f t="shared" ref="T10:T33" si="1">IF(R10&gt;0,S10/R10,0)</f>
        <v>0.99997903559438639</v>
      </c>
      <c r="U10" s="39">
        <f>'[1]Access-Dez'!P10</f>
        <v>13815306920.51</v>
      </c>
      <c r="V10" s="40">
        <f t="shared" ref="V10:V33" si="2">IF(R10&gt;0,U10/R10,0)</f>
        <v>0.99997903559438639</v>
      </c>
      <c r="W10" s="39">
        <f>'[1]Access-Dez'!Q10</f>
        <v>13815306920.51</v>
      </c>
      <c r="X10" s="40">
        <f t="shared" ref="X10:X33" si="3">IF(R10&gt;0,W10/R10,0)</f>
        <v>0.99997903559438639</v>
      </c>
    </row>
    <row r="11" spans="1:24" s="41" customFormat="1" ht="28.5" customHeight="1" x14ac:dyDescent="0.2">
      <c r="A11" s="34" t="str">
        <f>'[1]Access-Dez'!A11</f>
        <v>33904</v>
      </c>
      <c r="B11" s="34" t="str">
        <f>'[1]Access-Dez'!B11</f>
        <v>FUNDO DO REGIME GERAL DA PREVIDENCIA SOCIAL</v>
      </c>
      <c r="C11" s="34" t="str">
        <f>CONCATENATE('[1]Access-Dez'!C11,".",'[1]Access-Dez'!D11)</f>
        <v>28.846</v>
      </c>
      <c r="D11" s="34" t="str">
        <f>CONCATENATE('[1]Access-Dez'!E11,".",'[1]Access-Dez'!G11)</f>
        <v>0901.0625</v>
      </c>
      <c r="E11" s="35" t="str">
        <f>'[1]Access-Dez'!F11</f>
        <v>OPERACOES ESPECIAIS: CUMPRIMENTO DE SENTENCAS JUDICIAIS</v>
      </c>
      <c r="F11" s="36" t="str">
        <f>'[1]Access-Dez'!H11</f>
        <v>SENTENCAS JUDICIAIS TRANSITADAS EM JULGADO DE PEQUENO VALOR</v>
      </c>
      <c r="G11" s="34" t="str">
        <f>'[1]Access-Dez'!I11</f>
        <v>2</v>
      </c>
      <c r="H11" s="34" t="str">
        <f>'[1]Access-Dez'!J11</f>
        <v>1000</v>
      </c>
      <c r="I11" s="35" t="str">
        <f>'[1]Access-Dez'!K11</f>
        <v>RECURSOS LIVRES DA UNIAO</v>
      </c>
      <c r="J11" s="34" t="str">
        <f>'[1]Access-Dez'!L11</f>
        <v>3</v>
      </c>
      <c r="K11" s="37"/>
      <c r="L11" s="37"/>
      <c r="M11" s="37"/>
      <c r="N11" s="38">
        <f t="shared" si="0"/>
        <v>0</v>
      </c>
      <c r="O11" s="37"/>
      <c r="P11" s="39">
        <f>IF('[1]Access-Dez'!N11=0,'[1]Access-Dez'!M11,0)</f>
        <v>1152409078</v>
      </c>
      <c r="Q11" s="39">
        <f>IF('[1]Access-Dez'!N11&gt;0,'[1]Access-Dez'!N11-('[1]Access-Dez'!N11-'[1]Access-Dez'!M11),0)</f>
        <v>0</v>
      </c>
      <c r="R11" s="39">
        <f t="shared" ref="R11:R32" si="4">N11-O11+P11+Q11</f>
        <v>1152409078</v>
      </c>
      <c r="S11" s="39">
        <f>'[1]Access-Dez'!O11</f>
        <v>1152409078</v>
      </c>
      <c r="T11" s="40">
        <f t="shared" si="1"/>
        <v>1</v>
      </c>
      <c r="U11" s="39">
        <f>'[1]Access-Dez'!P11</f>
        <v>1152399655.5599999</v>
      </c>
      <c r="V11" s="40">
        <f t="shared" si="2"/>
        <v>0.99999182370203432</v>
      </c>
      <c r="W11" s="39">
        <f>'[1]Access-Dez'!Q11</f>
        <v>1152399655.5599999</v>
      </c>
      <c r="X11" s="40">
        <f t="shared" si="3"/>
        <v>0.99999182370203432</v>
      </c>
    </row>
    <row r="12" spans="1:24" s="41" customFormat="1" ht="28.5" customHeight="1" x14ac:dyDescent="0.2">
      <c r="A12" s="34" t="str">
        <f>'[1]Access-Dez'!A12</f>
        <v>33904</v>
      </c>
      <c r="B12" s="34" t="str">
        <f>'[1]Access-Dez'!B12</f>
        <v>FUNDO DO REGIME GERAL DA PREVIDENCIA SOCIAL</v>
      </c>
      <c r="C12" s="34" t="str">
        <f>CONCATENATE('[1]Access-Dez'!C12,".",'[1]Access-Dez'!D12)</f>
        <v>28.846</v>
      </c>
      <c r="D12" s="34" t="str">
        <f>CONCATENATE('[1]Access-Dez'!E12,".",'[1]Access-Dez'!G12)</f>
        <v>0901.0625</v>
      </c>
      <c r="E12" s="35" t="str">
        <f>'[1]Access-Dez'!F12</f>
        <v>OPERACOES ESPECIAIS: CUMPRIMENTO DE SENTENCAS JUDICIAIS</v>
      </c>
      <c r="F12" s="36" t="str">
        <f>'[1]Access-Dez'!H12</f>
        <v>SENTENCAS JUDICIAIS TRANSITADAS EM JULGADO DE PEQUENO VALOR</v>
      </c>
      <c r="G12" s="34" t="str">
        <f>'[1]Access-Dez'!I12</f>
        <v>2</v>
      </c>
      <c r="H12" s="34" t="str">
        <f>'[1]Access-Dez'!J12</f>
        <v>1002</v>
      </c>
      <c r="I12" s="35" t="str">
        <f>'[1]Access-Dez'!K12</f>
        <v>ATIVIDADES-FIM DA SEGURIDADE SOCIAL</v>
      </c>
      <c r="J12" s="34" t="str">
        <f>'[1]Access-Dez'!L12</f>
        <v>3</v>
      </c>
      <c r="K12" s="37"/>
      <c r="L12" s="37"/>
      <c r="M12" s="37"/>
      <c r="N12" s="38">
        <f t="shared" si="0"/>
        <v>0</v>
      </c>
      <c r="O12" s="37"/>
      <c r="P12" s="39">
        <f>IF('[1]Access-Dez'!N12=0,'[1]Access-Dez'!M12,0)</f>
        <v>884011516</v>
      </c>
      <c r="Q12" s="39">
        <f>IF('[1]Access-Dez'!N12&gt;0,'[1]Access-Dez'!N12-('[1]Access-Dez'!N12-'[1]Access-Dez'!M12),0)</f>
        <v>0</v>
      </c>
      <c r="R12" s="39">
        <f t="shared" si="4"/>
        <v>884011516</v>
      </c>
      <c r="S12" s="39">
        <f>'[1]Access-Dez'!O12</f>
        <v>883995995.41999996</v>
      </c>
      <c r="T12" s="40">
        <f t="shared" si="1"/>
        <v>0.99998244301152284</v>
      </c>
      <c r="U12" s="39">
        <f>'[1]Access-Dez'!P12</f>
        <v>883989289.19000006</v>
      </c>
      <c r="V12" s="40">
        <f t="shared" si="2"/>
        <v>0.99997485687731702</v>
      </c>
      <c r="W12" s="39">
        <f>'[1]Access-Dez'!Q12</f>
        <v>883989289.19000006</v>
      </c>
      <c r="X12" s="40">
        <f t="shared" si="3"/>
        <v>0.99997485687731702</v>
      </c>
    </row>
    <row r="13" spans="1:24" s="41" customFormat="1" ht="28.5" customHeight="1" x14ac:dyDescent="0.2">
      <c r="A13" s="34" t="str">
        <f>'[1]Access-Dez'!A13</f>
        <v>33904</v>
      </c>
      <c r="B13" s="34" t="str">
        <f>'[1]Access-Dez'!B13</f>
        <v>FUNDO DO REGIME GERAL DA PREVIDENCIA SOCIAL</v>
      </c>
      <c r="C13" s="34" t="str">
        <f>CONCATENATE('[1]Access-Dez'!C13,".",'[1]Access-Dez'!D13)</f>
        <v>28.846</v>
      </c>
      <c r="D13" s="34" t="str">
        <f>CONCATENATE('[1]Access-Dez'!E13,".",'[1]Access-Dez'!G13)</f>
        <v>0901.0625</v>
      </c>
      <c r="E13" s="35" t="str">
        <f>'[1]Access-Dez'!F13</f>
        <v>OPERACOES ESPECIAIS: CUMPRIMENTO DE SENTENCAS JUDICIAIS</v>
      </c>
      <c r="F13" s="36" t="str">
        <f>'[1]Access-Dez'!H13</f>
        <v>SENTENCAS JUDICIAIS TRANSITADAS EM JULGADO DE PEQUENO VALOR</v>
      </c>
      <c r="G13" s="34" t="str">
        <f>'[1]Access-Dez'!I13</f>
        <v>2</v>
      </c>
      <c r="H13" s="34" t="str">
        <f>'[1]Access-Dez'!J13</f>
        <v>1123</v>
      </c>
      <c r="I13" s="35" t="str">
        <f>'[1]Access-Dez'!K13</f>
        <v>SEG.SOCIAL-SUPERAVIT VINC.AMORT.PGTO.DIV.</v>
      </c>
      <c r="J13" s="34" t="str">
        <f>'[1]Access-Dez'!L13</f>
        <v>3</v>
      </c>
      <c r="K13" s="37"/>
      <c r="L13" s="37"/>
      <c r="M13" s="37"/>
      <c r="N13" s="38">
        <f t="shared" si="0"/>
        <v>0</v>
      </c>
      <c r="O13" s="37"/>
      <c r="P13" s="39">
        <f>IF('[1]Access-Dez'!N13=0,'[1]Access-Dez'!M13,0)</f>
        <v>599582874</v>
      </c>
      <c r="Q13" s="39">
        <f>IF('[1]Access-Dez'!N13&gt;0,'[1]Access-Dez'!N13-('[1]Access-Dez'!N13-'[1]Access-Dez'!M13),0)</f>
        <v>0</v>
      </c>
      <c r="R13" s="39">
        <f t="shared" si="4"/>
        <v>599582874</v>
      </c>
      <c r="S13" s="39">
        <f>'[1]Access-Dez'!O13</f>
        <v>599582874</v>
      </c>
      <c r="T13" s="40">
        <f t="shared" si="1"/>
        <v>1</v>
      </c>
      <c r="U13" s="39">
        <f>'[1]Access-Dez'!P13</f>
        <v>472415880.11000001</v>
      </c>
      <c r="V13" s="40">
        <f t="shared" si="2"/>
        <v>0.78790756139909357</v>
      </c>
      <c r="W13" s="39">
        <f>'[1]Access-Dez'!Q13</f>
        <v>472415880.11000001</v>
      </c>
      <c r="X13" s="40">
        <f t="shared" si="3"/>
        <v>0.78790756139909357</v>
      </c>
    </row>
    <row r="14" spans="1:24" s="41" customFormat="1" ht="28.5" customHeight="1" x14ac:dyDescent="0.2">
      <c r="A14" s="34" t="str">
        <f>'[1]Access-Dez'!A14</f>
        <v>33904</v>
      </c>
      <c r="B14" s="34" t="str">
        <f>'[1]Access-Dez'!B14</f>
        <v>FUNDO DO REGIME GERAL DA PREVIDENCIA SOCIAL</v>
      </c>
      <c r="C14" s="34" t="str">
        <f>CONCATENATE('[1]Access-Dez'!C14,".",'[1]Access-Dez'!D14)</f>
        <v>28.846</v>
      </c>
      <c r="D14" s="34" t="str">
        <f>CONCATENATE('[1]Access-Dez'!E14,".",'[1]Access-Dez'!G14)</f>
        <v>0901.0625</v>
      </c>
      <c r="E14" s="35" t="str">
        <f>'[1]Access-Dez'!F14</f>
        <v>OPERACOES ESPECIAIS: CUMPRIMENTO DE SENTENCAS JUDICIAIS</v>
      </c>
      <c r="F14" s="36" t="str">
        <f>'[1]Access-Dez'!H14</f>
        <v>SENTENCAS JUDICIAIS TRANSITADAS EM JULGADO DE PEQUENO VALOR</v>
      </c>
      <c r="G14" s="34" t="str">
        <f>'[1]Access-Dez'!I14</f>
        <v>2</v>
      </c>
      <c r="H14" s="34" t="str">
        <f>'[1]Access-Dez'!J14</f>
        <v>3000</v>
      </c>
      <c r="I14" s="35" t="str">
        <f>'[1]Access-Dez'!K14</f>
        <v>RECURSOS LIVRES DA UNIAO</v>
      </c>
      <c r="J14" s="34" t="str">
        <f>'[1]Access-Dez'!L14</f>
        <v>3</v>
      </c>
      <c r="K14" s="37"/>
      <c r="L14" s="37"/>
      <c r="M14" s="37"/>
      <c r="N14" s="38">
        <f t="shared" si="0"/>
        <v>0</v>
      </c>
      <c r="O14" s="37"/>
      <c r="P14" s="39">
        <f>IF('[1]Access-Dez'!N14=0,'[1]Access-Dez'!M14,0)</f>
        <v>42605235</v>
      </c>
      <c r="Q14" s="39">
        <f>IF('[1]Access-Dez'!N14&gt;0,'[1]Access-Dez'!N14-('[1]Access-Dez'!N14-'[1]Access-Dez'!M14),0)</f>
        <v>0</v>
      </c>
      <c r="R14" s="39">
        <f t="shared" si="4"/>
        <v>42605235</v>
      </c>
      <c r="S14" s="39">
        <f>'[1]Access-Dez'!O14</f>
        <v>42605235</v>
      </c>
      <c r="T14" s="40">
        <f t="shared" si="1"/>
        <v>1</v>
      </c>
      <c r="U14" s="39">
        <f>'[1]Access-Dez'!P14</f>
        <v>0</v>
      </c>
      <c r="V14" s="40">
        <f t="shared" si="2"/>
        <v>0</v>
      </c>
      <c r="W14" s="39">
        <f>'[1]Access-Dez'!Q14</f>
        <v>0</v>
      </c>
      <c r="X14" s="40">
        <f t="shared" si="3"/>
        <v>0</v>
      </c>
    </row>
    <row r="15" spans="1:24" s="41" customFormat="1" ht="28.5" customHeight="1" x14ac:dyDescent="0.2">
      <c r="A15" s="34" t="str">
        <f>'[1]Access-Dez'!A15</f>
        <v>40901</v>
      </c>
      <c r="B15" s="34" t="str">
        <f>'[1]Access-Dez'!B15</f>
        <v>FUNDO DE AMPARO AO TRABALHADOR - FAT</v>
      </c>
      <c r="C15" s="34" t="str">
        <f>CONCATENATE('[1]Access-Dez'!C15,".",'[1]Access-Dez'!D15)</f>
        <v>28.846</v>
      </c>
      <c r="D15" s="34" t="str">
        <f>CONCATENATE('[1]Access-Dez'!E15,".",'[1]Access-Dez'!G15)</f>
        <v>0901.0625</v>
      </c>
      <c r="E15" s="35" t="str">
        <f>'[1]Access-Dez'!F15</f>
        <v>OPERACOES ESPECIAIS: CUMPRIMENTO DE SENTENCAS JUDICIAIS</v>
      </c>
      <c r="F15" s="36" t="str">
        <f>'[1]Access-Dez'!H15</f>
        <v>SENTENCAS JUDICIAIS TRANSITADAS EM JULGADO DE PEQUENO VALOR</v>
      </c>
      <c r="G15" s="34" t="str">
        <f>'[1]Access-Dez'!I15</f>
        <v>2</v>
      </c>
      <c r="H15" s="34" t="str">
        <f>'[1]Access-Dez'!J15</f>
        <v>1000</v>
      </c>
      <c r="I15" s="35" t="str">
        <f>'[1]Access-Dez'!K15</f>
        <v>RECURSOS LIVRES DA UNIAO</v>
      </c>
      <c r="J15" s="34" t="str">
        <f>'[1]Access-Dez'!L15</f>
        <v>3</v>
      </c>
      <c r="K15" s="37"/>
      <c r="L15" s="37"/>
      <c r="M15" s="37"/>
      <c r="N15" s="38">
        <f t="shared" si="0"/>
        <v>0</v>
      </c>
      <c r="O15" s="37"/>
      <c r="P15" s="39">
        <f>IF('[1]Access-Dez'!N15=0,'[1]Access-Dez'!M15,0)</f>
        <v>958260</v>
      </c>
      <c r="Q15" s="39">
        <f>IF('[1]Access-Dez'!N15&gt;0,'[1]Access-Dez'!N15-('[1]Access-Dez'!N15-'[1]Access-Dez'!M15),0)</f>
        <v>0</v>
      </c>
      <c r="R15" s="39">
        <f t="shared" si="4"/>
        <v>958260</v>
      </c>
      <c r="S15" s="39">
        <f>'[1]Access-Dez'!O15</f>
        <v>958260</v>
      </c>
      <c r="T15" s="40">
        <f t="shared" si="1"/>
        <v>1</v>
      </c>
      <c r="U15" s="39">
        <f>'[1]Access-Dez'!P15</f>
        <v>734478.32</v>
      </c>
      <c r="V15" s="40">
        <f t="shared" si="2"/>
        <v>0.76647081167950237</v>
      </c>
      <c r="W15" s="39">
        <f>'[1]Access-Dez'!Q15</f>
        <v>734478.32</v>
      </c>
      <c r="X15" s="40">
        <f t="shared" si="3"/>
        <v>0.76647081167950237</v>
      </c>
    </row>
    <row r="16" spans="1:24" s="41" customFormat="1" ht="28.5" customHeight="1" x14ac:dyDescent="0.2">
      <c r="A16" s="34" t="str">
        <f>'[1]Access-Dez'!A16</f>
        <v>40904</v>
      </c>
      <c r="B16" s="34" t="str">
        <f>'[1]Access-Dez'!B16</f>
        <v>FUNDO DO REGIME GERAL DA PREVID.SOCIAL- FRGPS</v>
      </c>
      <c r="C16" s="34" t="str">
        <f>CONCATENATE('[1]Access-Dez'!C16,".",'[1]Access-Dez'!D16)</f>
        <v>28.846</v>
      </c>
      <c r="D16" s="34" t="str">
        <f>CONCATENATE('[1]Access-Dez'!E16,".",'[1]Access-Dez'!G16)</f>
        <v>0901.0625</v>
      </c>
      <c r="E16" s="35" t="str">
        <f>'[1]Access-Dez'!F16</f>
        <v>OPERACOES ESPECIAIS: CUMPRIMENTO DE SENTENCAS JUDICIAIS</v>
      </c>
      <c r="F16" s="36" t="str">
        <f>'[1]Access-Dez'!H16</f>
        <v>SENTENCAS JUDICIAIS TRANSITADAS EM JULGADO DE PEQUENO VALOR</v>
      </c>
      <c r="G16" s="34" t="str">
        <f>'[1]Access-Dez'!I16</f>
        <v>2</v>
      </c>
      <c r="H16" s="34" t="str">
        <f>'[1]Access-Dez'!J16</f>
        <v>1002</v>
      </c>
      <c r="I16" s="35" t="str">
        <f>'[1]Access-Dez'!K16</f>
        <v>ATIVIDADES-FIM DA SEGURIDADE SOCIAL</v>
      </c>
      <c r="J16" s="34" t="str">
        <f>'[1]Access-Dez'!L16</f>
        <v>3</v>
      </c>
      <c r="K16" s="37"/>
      <c r="L16" s="37"/>
      <c r="M16" s="37"/>
      <c r="N16" s="38">
        <f t="shared" si="0"/>
        <v>0</v>
      </c>
      <c r="O16" s="37"/>
      <c r="P16" s="39">
        <f>IF('[1]Access-Dez'!N16=0,'[1]Access-Dez'!M16,0)</f>
        <v>0</v>
      </c>
      <c r="Q16" s="39">
        <f>IF('[1]Access-Dez'!N16&gt;0,'[1]Access-Dez'!N16-('[1]Access-Dez'!N16-'[1]Access-Dez'!M16),0)</f>
        <v>0</v>
      </c>
      <c r="R16" s="39">
        <f t="shared" si="4"/>
        <v>0</v>
      </c>
      <c r="S16" s="39">
        <f>'[1]Access-Dez'!O16</f>
        <v>0</v>
      </c>
      <c r="T16" s="40">
        <f t="shared" si="1"/>
        <v>0</v>
      </c>
      <c r="U16" s="39">
        <f>'[1]Access-Dez'!P16</f>
        <v>0</v>
      </c>
      <c r="V16" s="40">
        <f t="shared" si="2"/>
        <v>0</v>
      </c>
      <c r="W16" s="39">
        <f>'[1]Access-Dez'!Q16</f>
        <v>0</v>
      </c>
      <c r="X16" s="40">
        <f t="shared" si="3"/>
        <v>0</v>
      </c>
    </row>
    <row r="17" spans="1:24" s="41" customFormat="1" ht="28.5" customHeight="1" x14ac:dyDescent="0.2">
      <c r="A17" s="34" t="str">
        <f>'[1]Access-Dez'!A17</f>
        <v>55901</v>
      </c>
      <c r="B17" s="34" t="str">
        <f>'[1]Access-Dez'!B17</f>
        <v>FUNDO NACIONAL DE ASSISTENCIA SOCIAL</v>
      </c>
      <c r="C17" s="34" t="str">
        <f>CONCATENATE('[1]Access-Dez'!C17,".",'[1]Access-Dez'!D17)</f>
        <v>28.846</v>
      </c>
      <c r="D17" s="34" t="str">
        <f>CONCATENATE('[1]Access-Dez'!E17,".",'[1]Access-Dez'!G17)</f>
        <v>0901.0005</v>
      </c>
      <c r="E17" s="35" t="str">
        <f>'[1]Access-Dez'!F17</f>
        <v>OPERACOES ESPECIAIS: CUMPRIMENTO DE SENTENCAS JUDICIAIS</v>
      </c>
      <c r="F17" s="36" t="str">
        <f>'[1]Access-Dez'!H17</f>
        <v>SENTENCAS JUDICIAIS TRANSITADAS EM JULGADO (PRECATORIOS)</v>
      </c>
      <c r="G17" s="34" t="str">
        <f>'[1]Access-Dez'!I17</f>
        <v>2</v>
      </c>
      <c r="H17" s="34" t="str">
        <f>'[1]Access-Dez'!J17</f>
        <v>1002</v>
      </c>
      <c r="I17" s="35" t="str">
        <f>'[1]Access-Dez'!K17</f>
        <v>ATIVIDADES-FIM DA SEGURIDADE SOCIAL</v>
      </c>
      <c r="J17" s="34" t="str">
        <f>'[1]Access-Dez'!L17</f>
        <v>3</v>
      </c>
      <c r="K17" s="37"/>
      <c r="L17" s="37"/>
      <c r="M17" s="37"/>
      <c r="N17" s="38">
        <f t="shared" si="0"/>
        <v>0</v>
      </c>
      <c r="O17" s="37"/>
      <c r="P17" s="39">
        <f>IF('[1]Access-Dez'!N17=0,'[1]Access-Dez'!M17,0)</f>
        <v>0</v>
      </c>
      <c r="Q17" s="39">
        <f>IF('[1]Access-Dez'!N17&gt;0,'[1]Access-Dez'!N17-('[1]Access-Dez'!N17-'[1]Access-Dez'!M17),0)</f>
        <v>55505070.859999999</v>
      </c>
      <c r="R17" s="39">
        <f t="shared" si="4"/>
        <v>55505070.859999999</v>
      </c>
      <c r="S17" s="39">
        <f>'[1]Access-Dez'!O17</f>
        <v>55505070.859999999</v>
      </c>
      <c r="T17" s="40">
        <f t="shared" si="1"/>
        <v>1</v>
      </c>
      <c r="U17" s="39">
        <f>'[1]Access-Dez'!P17</f>
        <v>55505070.859999999</v>
      </c>
      <c r="V17" s="40">
        <f t="shared" si="2"/>
        <v>1</v>
      </c>
      <c r="W17" s="39">
        <f>'[1]Access-Dez'!Q17</f>
        <v>55505070.859999999</v>
      </c>
      <c r="X17" s="40">
        <f t="shared" si="3"/>
        <v>1</v>
      </c>
    </row>
    <row r="18" spans="1:24" s="41" customFormat="1" ht="28.5" customHeight="1" x14ac:dyDescent="0.2">
      <c r="A18" s="34" t="str">
        <f>'[1]Access-Dez'!A18</f>
        <v>55901</v>
      </c>
      <c r="B18" s="34" t="str">
        <f>'[1]Access-Dez'!B18</f>
        <v>FUNDO NACIONAL DE ASSISTENCIA SOCIAL</v>
      </c>
      <c r="C18" s="34" t="str">
        <f>CONCATENATE('[1]Access-Dez'!C18,".",'[1]Access-Dez'!D18)</f>
        <v>28.846</v>
      </c>
      <c r="D18" s="34" t="str">
        <f>CONCATENATE('[1]Access-Dez'!E18,".",'[1]Access-Dez'!G18)</f>
        <v>0901.0005</v>
      </c>
      <c r="E18" s="35" t="str">
        <f>'[1]Access-Dez'!F18</f>
        <v>OPERACOES ESPECIAIS: CUMPRIMENTO DE SENTENCAS JUDICIAIS</v>
      </c>
      <c r="F18" s="36" t="str">
        <f>'[1]Access-Dez'!H18</f>
        <v>SENTENCAS JUDICIAIS TRANSITADAS EM JULGADO (PRECATORIOS)</v>
      </c>
      <c r="G18" s="34" t="str">
        <f>'[1]Access-Dez'!I18</f>
        <v>2</v>
      </c>
      <c r="H18" s="34" t="str">
        <f>'[1]Access-Dez'!J18</f>
        <v>3000</v>
      </c>
      <c r="I18" s="35" t="str">
        <f>'[1]Access-Dez'!K18</f>
        <v>RECURSOS LIVRES DA UNIAO</v>
      </c>
      <c r="J18" s="34" t="str">
        <f>'[1]Access-Dez'!L18</f>
        <v>3</v>
      </c>
      <c r="K18" s="37"/>
      <c r="L18" s="37"/>
      <c r="M18" s="37"/>
      <c r="N18" s="38">
        <f t="shared" si="0"/>
        <v>0</v>
      </c>
      <c r="O18" s="37"/>
      <c r="P18" s="39">
        <f>IF('[1]Access-Dez'!N18=0,'[1]Access-Dez'!M18,0)</f>
        <v>0</v>
      </c>
      <c r="Q18" s="39">
        <f>IF('[1]Access-Dez'!N18&gt;0,'[1]Access-Dez'!N18-('[1]Access-Dez'!N18-'[1]Access-Dez'!M18),0)</f>
        <v>122100415.54000001</v>
      </c>
      <c r="R18" s="39">
        <f t="shared" si="4"/>
        <v>122100415.54000001</v>
      </c>
      <c r="S18" s="39">
        <f>'[1]Access-Dez'!O18</f>
        <v>122100415.54000001</v>
      </c>
      <c r="T18" s="40">
        <f t="shared" si="1"/>
        <v>1</v>
      </c>
      <c r="U18" s="39">
        <f>'[1]Access-Dez'!P18</f>
        <v>122100415.54000001</v>
      </c>
      <c r="V18" s="40">
        <f t="shared" si="2"/>
        <v>1</v>
      </c>
      <c r="W18" s="39">
        <f>'[1]Access-Dez'!Q18</f>
        <v>122100415.54000001</v>
      </c>
      <c r="X18" s="40">
        <f t="shared" si="3"/>
        <v>1</v>
      </c>
    </row>
    <row r="19" spans="1:24" s="41" customFormat="1" ht="28.5" customHeight="1" x14ac:dyDescent="0.2">
      <c r="A19" s="34" t="str">
        <f>'[1]Access-Dez'!A19</f>
        <v>55901</v>
      </c>
      <c r="B19" s="34" t="str">
        <f>'[1]Access-Dez'!B19</f>
        <v>FUNDO NACIONAL DE ASSISTENCIA SOCIAL</v>
      </c>
      <c r="C19" s="34" t="str">
        <f>CONCATENATE('[1]Access-Dez'!C19,".",'[1]Access-Dez'!D19)</f>
        <v>28.846</v>
      </c>
      <c r="D19" s="34" t="str">
        <f>CONCATENATE('[1]Access-Dez'!E19,".",'[1]Access-Dez'!G19)</f>
        <v>0901.0625</v>
      </c>
      <c r="E19" s="35" t="str">
        <f>'[1]Access-Dez'!F19</f>
        <v>OPERACOES ESPECIAIS: CUMPRIMENTO DE SENTENCAS JUDICIAIS</v>
      </c>
      <c r="F19" s="36" t="str">
        <f>'[1]Access-Dez'!H19</f>
        <v>SENTENCAS JUDICIAIS TRANSITADAS EM JULGADO DE PEQUENO VALOR</v>
      </c>
      <c r="G19" s="34" t="str">
        <f>'[1]Access-Dez'!I19</f>
        <v>2</v>
      </c>
      <c r="H19" s="34" t="str">
        <f>'[1]Access-Dez'!J19</f>
        <v>1000</v>
      </c>
      <c r="I19" s="35" t="str">
        <f>'[1]Access-Dez'!K19</f>
        <v>RECURSOS LIVRES DA UNIAO</v>
      </c>
      <c r="J19" s="34" t="str">
        <f>'[1]Access-Dez'!L19</f>
        <v>3</v>
      </c>
      <c r="K19" s="37"/>
      <c r="L19" s="37"/>
      <c r="M19" s="37"/>
      <c r="N19" s="38">
        <f t="shared" si="0"/>
        <v>0</v>
      </c>
      <c r="O19" s="37"/>
      <c r="P19" s="39">
        <f>IF('[1]Access-Dez'!N19=0,'[1]Access-Dez'!M19,0)</f>
        <v>75807986</v>
      </c>
      <c r="Q19" s="39">
        <f>IF('[1]Access-Dez'!N19&gt;0,'[1]Access-Dez'!N19-('[1]Access-Dez'!N19-'[1]Access-Dez'!M19),0)</f>
        <v>0</v>
      </c>
      <c r="R19" s="39">
        <f t="shared" si="4"/>
        <v>75807986</v>
      </c>
      <c r="S19" s="39">
        <f>'[1]Access-Dez'!O19</f>
        <v>75807986</v>
      </c>
      <c r="T19" s="40">
        <f t="shared" si="1"/>
        <v>1</v>
      </c>
      <c r="U19" s="39">
        <f>'[1]Access-Dez'!P19</f>
        <v>75696799.489999995</v>
      </c>
      <c r="V19" s="40">
        <f t="shared" si="2"/>
        <v>0.9985333140231426</v>
      </c>
      <c r="W19" s="39">
        <f>'[1]Access-Dez'!Q19</f>
        <v>75696799.489999995</v>
      </c>
      <c r="X19" s="40">
        <f t="shared" si="3"/>
        <v>0.9985333140231426</v>
      </c>
    </row>
    <row r="20" spans="1:24" s="41" customFormat="1" ht="28.5" customHeight="1" x14ac:dyDescent="0.2">
      <c r="A20" s="34" t="str">
        <f>'[1]Access-Dez'!A20</f>
        <v>55901</v>
      </c>
      <c r="B20" s="34" t="str">
        <f>'[1]Access-Dez'!B20</f>
        <v>FUNDO NACIONAL DE ASSISTENCIA SOCIAL</v>
      </c>
      <c r="C20" s="34" t="str">
        <f>CONCATENATE('[1]Access-Dez'!C20,".",'[1]Access-Dez'!D20)</f>
        <v>28.846</v>
      </c>
      <c r="D20" s="34" t="str">
        <f>CONCATENATE('[1]Access-Dez'!E20,".",'[1]Access-Dez'!G20)</f>
        <v>0901.0625</v>
      </c>
      <c r="E20" s="35" t="str">
        <f>'[1]Access-Dez'!F20</f>
        <v>OPERACOES ESPECIAIS: CUMPRIMENTO DE SENTENCAS JUDICIAIS</v>
      </c>
      <c r="F20" s="36" t="str">
        <f>'[1]Access-Dez'!H20</f>
        <v>SENTENCAS JUDICIAIS TRANSITADAS EM JULGADO DE PEQUENO VALOR</v>
      </c>
      <c r="G20" s="34" t="str">
        <f>'[1]Access-Dez'!I20</f>
        <v>2</v>
      </c>
      <c r="H20" s="34" t="str">
        <f>'[1]Access-Dez'!J20</f>
        <v>1002</v>
      </c>
      <c r="I20" s="35" t="str">
        <f>'[1]Access-Dez'!K20</f>
        <v>ATIVIDADES-FIM DA SEGURIDADE SOCIAL</v>
      </c>
      <c r="J20" s="34" t="str">
        <f>'[1]Access-Dez'!L20</f>
        <v>3</v>
      </c>
      <c r="K20" s="37"/>
      <c r="L20" s="37"/>
      <c r="M20" s="37"/>
      <c r="N20" s="38">
        <f t="shared" si="0"/>
        <v>0</v>
      </c>
      <c r="O20" s="37"/>
      <c r="P20" s="39">
        <f>IF('[1]Access-Dez'!N20=0,'[1]Access-Dez'!M20,0)</f>
        <v>300617373</v>
      </c>
      <c r="Q20" s="39">
        <f>IF('[1]Access-Dez'!N20&gt;0,'[1]Access-Dez'!N20-('[1]Access-Dez'!N20-'[1]Access-Dez'!M20),0)</f>
        <v>0</v>
      </c>
      <c r="R20" s="39">
        <f t="shared" si="4"/>
        <v>300617373</v>
      </c>
      <c r="S20" s="39">
        <f>'[1]Access-Dez'!O20</f>
        <v>300569218.17000002</v>
      </c>
      <c r="T20" s="40">
        <f t="shared" si="1"/>
        <v>0.99983981354929885</v>
      </c>
      <c r="U20" s="39">
        <f>'[1]Access-Dez'!P20</f>
        <v>276920138.49000001</v>
      </c>
      <c r="V20" s="40">
        <f t="shared" si="2"/>
        <v>0.92117144038112531</v>
      </c>
      <c r="W20" s="39">
        <f>'[1]Access-Dez'!Q20</f>
        <v>276920138.49000001</v>
      </c>
      <c r="X20" s="40">
        <f t="shared" si="3"/>
        <v>0.92117144038112531</v>
      </c>
    </row>
    <row r="21" spans="1:24" s="41" customFormat="1" ht="28.5" customHeight="1" x14ac:dyDescent="0.2">
      <c r="A21" s="34" t="str">
        <f>'[1]Access-Dez'!A21</f>
        <v>71103</v>
      </c>
      <c r="B21" s="34" t="str">
        <f>'[1]Access-Dez'!B21</f>
        <v>ENCARGOS FINANC.DA UNIAO-SENTENCAS JUDICIAIS</v>
      </c>
      <c r="C21" s="34" t="str">
        <f>CONCATENATE('[1]Access-Dez'!C21,".",'[1]Access-Dez'!D21)</f>
        <v>28.846</v>
      </c>
      <c r="D21" s="34" t="str">
        <f>CONCATENATE('[1]Access-Dez'!E21,".",'[1]Access-Dez'!G21)</f>
        <v>0901.0005</v>
      </c>
      <c r="E21" s="35" t="str">
        <f>'[1]Access-Dez'!F21</f>
        <v>OPERACOES ESPECIAIS: CUMPRIMENTO DE SENTENCAS JUDICIAIS</v>
      </c>
      <c r="F21" s="36" t="str">
        <f>'[1]Access-Dez'!H21</f>
        <v>SENTENCAS JUDICIAIS TRANSITADAS EM JULGADO (PRECATORIOS)</v>
      </c>
      <c r="G21" s="34" t="str">
        <f>'[1]Access-Dez'!I21</f>
        <v>1</v>
      </c>
      <c r="H21" s="34" t="str">
        <f>'[1]Access-Dez'!J21</f>
        <v>1000</v>
      </c>
      <c r="I21" s="35" t="str">
        <f>'[1]Access-Dez'!K21</f>
        <v>RECURSOS LIVRES DA UNIAO</v>
      </c>
      <c r="J21" s="34" t="str">
        <f>'[1]Access-Dez'!L21</f>
        <v>3</v>
      </c>
      <c r="K21" s="37"/>
      <c r="L21" s="37"/>
      <c r="M21" s="37"/>
      <c r="N21" s="38">
        <f t="shared" si="0"/>
        <v>0</v>
      </c>
      <c r="O21" s="37"/>
      <c r="P21" s="39">
        <f>IF('[1]Access-Dez'!N21=0,'[1]Access-Dez'!M21,0)</f>
        <v>0</v>
      </c>
      <c r="Q21" s="39">
        <f>IF('[1]Access-Dez'!N21&gt;0,'[1]Access-Dez'!N21-('[1]Access-Dez'!N21-'[1]Access-Dez'!M21),0)</f>
        <v>165612385.18000001</v>
      </c>
      <c r="R21" s="39">
        <f t="shared" si="4"/>
        <v>165612385.18000001</v>
      </c>
      <c r="S21" s="39">
        <f>'[1]Access-Dez'!O21</f>
        <v>165612385.18000001</v>
      </c>
      <c r="T21" s="40">
        <f t="shared" si="1"/>
        <v>1</v>
      </c>
      <c r="U21" s="39">
        <f>'[1]Access-Dez'!P21</f>
        <v>165612385.18000001</v>
      </c>
      <c r="V21" s="40">
        <f t="shared" si="2"/>
        <v>1</v>
      </c>
      <c r="W21" s="39">
        <f>'[1]Access-Dez'!Q21</f>
        <v>165612385.18000001</v>
      </c>
      <c r="X21" s="40">
        <f t="shared" si="3"/>
        <v>1</v>
      </c>
    </row>
    <row r="22" spans="1:24" s="41" customFormat="1" ht="28.5" customHeight="1" x14ac:dyDescent="0.2">
      <c r="A22" s="34" t="str">
        <f>'[1]Access-Dez'!A22</f>
        <v>71103</v>
      </c>
      <c r="B22" s="34" t="str">
        <f>'[1]Access-Dez'!B22</f>
        <v>ENCARGOS FINANC.DA UNIAO-SENTENCAS JUDICIAIS</v>
      </c>
      <c r="C22" s="34" t="str">
        <f>CONCATENATE('[1]Access-Dez'!C22,".",'[1]Access-Dez'!D22)</f>
        <v>28.846</v>
      </c>
      <c r="D22" s="34" t="str">
        <f>CONCATENATE('[1]Access-Dez'!E22,".",'[1]Access-Dez'!G22)</f>
        <v>0901.0005</v>
      </c>
      <c r="E22" s="35" t="str">
        <f>'[1]Access-Dez'!F22</f>
        <v>OPERACOES ESPECIAIS: CUMPRIMENTO DE SENTENCAS JUDICIAIS</v>
      </c>
      <c r="F22" s="36" t="str">
        <f>'[1]Access-Dez'!H22</f>
        <v>SENTENCAS JUDICIAIS TRANSITADAS EM JULGADO (PRECATORIOS)</v>
      </c>
      <c r="G22" s="34" t="str">
        <f>'[1]Access-Dez'!I22</f>
        <v>1</v>
      </c>
      <c r="H22" s="34" t="str">
        <f>'[1]Access-Dez'!J22</f>
        <v>1000</v>
      </c>
      <c r="I22" s="35" t="str">
        <f>'[1]Access-Dez'!K22</f>
        <v>RECURSOS LIVRES DA UNIAO</v>
      </c>
      <c r="J22" s="34" t="str">
        <f>'[1]Access-Dez'!L22</f>
        <v>1</v>
      </c>
      <c r="K22" s="37"/>
      <c r="L22" s="37"/>
      <c r="M22" s="37"/>
      <c r="N22" s="38">
        <f t="shared" si="0"/>
        <v>0</v>
      </c>
      <c r="O22" s="37"/>
      <c r="P22" s="39">
        <f>IF('[1]Access-Dez'!N22=0,'[1]Access-Dez'!M22,0)</f>
        <v>0</v>
      </c>
      <c r="Q22" s="39">
        <f>IF('[1]Access-Dez'!N22&gt;0,'[1]Access-Dez'!N22-('[1]Access-Dez'!N22-'[1]Access-Dez'!M22),0)</f>
        <v>308337135</v>
      </c>
      <c r="R22" s="39">
        <f t="shared" si="4"/>
        <v>308337135</v>
      </c>
      <c r="S22" s="39">
        <f>'[1]Access-Dez'!O22</f>
        <v>308337135</v>
      </c>
      <c r="T22" s="40">
        <f t="shared" si="1"/>
        <v>1</v>
      </c>
      <c r="U22" s="39">
        <f>'[1]Access-Dez'!P22</f>
        <v>308337135</v>
      </c>
      <c r="V22" s="40">
        <f t="shared" si="2"/>
        <v>1</v>
      </c>
      <c r="W22" s="39">
        <f>'[1]Access-Dez'!Q22</f>
        <v>308337135</v>
      </c>
      <c r="X22" s="40">
        <f t="shared" si="3"/>
        <v>1</v>
      </c>
    </row>
    <row r="23" spans="1:24" ht="28.5" customHeight="1" x14ac:dyDescent="0.2">
      <c r="A23" s="34" t="str">
        <f>'[1]Access-Dez'!A23</f>
        <v>71103</v>
      </c>
      <c r="B23" s="34" t="str">
        <f>'[1]Access-Dez'!B23</f>
        <v>ENCARGOS FINANC.DA UNIAO-SENTENCAS JUDICIAIS</v>
      </c>
      <c r="C23" s="34" t="str">
        <f>CONCATENATE('[1]Access-Dez'!C23,".",'[1]Access-Dez'!D23)</f>
        <v>28.846</v>
      </c>
      <c r="D23" s="34" t="str">
        <f>CONCATENATE('[1]Access-Dez'!E23,".",'[1]Access-Dez'!G23)</f>
        <v>0901.0005</v>
      </c>
      <c r="E23" s="35" t="str">
        <f>'[1]Access-Dez'!F23</f>
        <v>OPERACOES ESPECIAIS: CUMPRIMENTO DE SENTENCAS JUDICIAIS</v>
      </c>
      <c r="F23" s="36" t="str">
        <f>'[1]Access-Dez'!H23</f>
        <v>SENTENCAS JUDICIAIS TRANSITADAS EM JULGADO (PRECATORIOS)</v>
      </c>
      <c r="G23" s="34" t="str">
        <f>'[1]Access-Dez'!I23</f>
        <v>1</v>
      </c>
      <c r="H23" s="34" t="str">
        <f>'[1]Access-Dez'!J23</f>
        <v>1444</v>
      </c>
      <c r="I23" s="35" t="str">
        <f>'[1]Access-Dez'!K23</f>
        <v>DEM.APL.REC.TIT.TN,EXC.REFIN.DIV.PUB.</v>
      </c>
      <c r="J23" s="34" t="str">
        <f>'[1]Access-Dez'!L23</f>
        <v>5</v>
      </c>
      <c r="K23" s="37"/>
      <c r="L23" s="37"/>
      <c r="M23" s="37"/>
      <c r="N23" s="38">
        <f t="shared" si="0"/>
        <v>0</v>
      </c>
      <c r="O23" s="37"/>
      <c r="P23" s="39">
        <f>IF('[1]Access-Dez'!N23=0,'[1]Access-Dez'!M23,0)</f>
        <v>0</v>
      </c>
      <c r="Q23" s="39">
        <f>IF('[1]Access-Dez'!N23&gt;0,'[1]Access-Dez'!N23-('[1]Access-Dez'!N23-'[1]Access-Dez'!M23),0)</f>
        <v>908822436.95000005</v>
      </c>
      <c r="R23" s="39">
        <f t="shared" si="4"/>
        <v>908822436.95000005</v>
      </c>
      <c r="S23" s="39">
        <f>'[1]Access-Dez'!O23</f>
        <v>908822436.95000005</v>
      </c>
      <c r="T23" s="40">
        <f t="shared" si="1"/>
        <v>1</v>
      </c>
      <c r="U23" s="39">
        <f>'[1]Access-Dez'!P23</f>
        <v>908822436.95000005</v>
      </c>
      <c r="V23" s="40">
        <f t="shared" si="2"/>
        <v>1</v>
      </c>
      <c r="W23" s="39">
        <f>'[1]Access-Dez'!Q23</f>
        <v>908822436.95000005</v>
      </c>
      <c r="X23" s="40">
        <f t="shared" si="3"/>
        <v>1</v>
      </c>
    </row>
    <row r="24" spans="1:24" ht="28.5" customHeight="1" x14ac:dyDescent="0.2">
      <c r="A24" s="34" t="str">
        <f>'[1]Access-Dez'!A24</f>
        <v>71103</v>
      </c>
      <c r="B24" s="34" t="str">
        <f>'[1]Access-Dez'!B24</f>
        <v>ENCARGOS FINANC.DA UNIAO-SENTENCAS JUDICIAIS</v>
      </c>
      <c r="C24" s="34" t="str">
        <f>CONCATENATE('[1]Access-Dez'!C24,".",'[1]Access-Dez'!D24)</f>
        <v>28.846</v>
      </c>
      <c r="D24" s="34" t="str">
        <f>CONCATENATE('[1]Access-Dez'!E24,".",'[1]Access-Dez'!G24)</f>
        <v>0901.0005</v>
      </c>
      <c r="E24" s="35" t="str">
        <f>'[1]Access-Dez'!F24</f>
        <v>OPERACOES ESPECIAIS: CUMPRIMENTO DE SENTENCAS JUDICIAIS</v>
      </c>
      <c r="F24" s="36" t="str">
        <f>'[1]Access-Dez'!H24</f>
        <v>SENTENCAS JUDICIAIS TRANSITADAS EM JULGADO (PRECATORIOS)</v>
      </c>
      <c r="G24" s="34" t="str">
        <f>'[1]Access-Dez'!I24</f>
        <v>1</v>
      </c>
      <c r="H24" s="34" t="str">
        <f>'[1]Access-Dez'!J24</f>
        <v>1444</v>
      </c>
      <c r="I24" s="35" t="str">
        <f>'[1]Access-Dez'!K24</f>
        <v>DEM.APL.REC.TIT.TN,EXC.REFIN.DIV.PUB.</v>
      </c>
      <c r="J24" s="34" t="str">
        <f>'[1]Access-Dez'!L24</f>
        <v>3</v>
      </c>
      <c r="K24" s="37"/>
      <c r="L24" s="37"/>
      <c r="M24" s="37"/>
      <c r="N24" s="38">
        <f t="shared" si="0"/>
        <v>0</v>
      </c>
      <c r="O24" s="37"/>
      <c r="P24" s="39">
        <f>IF('[1]Access-Dez'!N24=0,'[1]Access-Dez'!M24,0)</f>
        <v>0</v>
      </c>
      <c r="Q24" s="39">
        <f>IF('[1]Access-Dez'!N24&gt;0,'[1]Access-Dez'!N24-('[1]Access-Dez'!N24-'[1]Access-Dez'!M24),0)</f>
        <v>1238930324.74</v>
      </c>
      <c r="R24" s="39">
        <f t="shared" si="4"/>
        <v>1238930324.74</v>
      </c>
      <c r="S24" s="39">
        <f>'[1]Access-Dez'!O24</f>
        <v>1238105137.5599999</v>
      </c>
      <c r="T24" s="40">
        <f t="shared" si="1"/>
        <v>0.99933395190712337</v>
      </c>
      <c r="U24" s="39">
        <f>'[1]Access-Dez'!P24</f>
        <v>1238105137.5599999</v>
      </c>
      <c r="V24" s="40">
        <f t="shared" si="2"/>
        <v>0.99933395190712337</v>
      </c>
      <c r="W24" s="39">
        <f>'[1]Access-Dez'!Q24</f>
        <v>1238105137.5599999</v>
      </c>
      <c r="X24" s="40">
        <f t="shared" si="3"/>
        <v>0.99933395190712337</v>
      </c>
    </row>
    <row r="25" spans="1:24" ht="28.5" customHeight="1" x14ac:dyDescent="0.2">
      <c r="A25" s="34" t="str">
        <f>'[1]Access-Dez'!A25</f>
        <v>71103</v>
      </c>
      <c r="B25" s="34" t="str">
        <f>'[1]Access-Dez'!B25</f>
        <v>ENCARGOS FINANC.DA UNIAO-SENTENCAS JUDICIAIS</v>
      </c>
      <c r="C25" s="34" t="str">
        <f>CONCATENATE('[1]Access-Dez'!C25,".",'[1]Access-Dez'!D25)</f>
        <v>28.846</v>
      </c>
      <c r="D25" s="34" t="str">
        <f>CONCATENATE('[1]Access-Dez'!E25,".",'[1]Access-Dez'!G25)</f>
        <v>0901.0005</v>
      </c>
      <c r="E25" s="35" t="str">
        <f>'[1]Access-Dez'!F25</f>
        <v>OPERACOES ESPECIAIS: CUMPRIMENTO DE SENTENCAS JUDICIAIS</v>
      </c>
      <c r="F25" s="36" t="str">
        <f>'[1]Access-Dez'!H25</f>
        <v>SENTENCAS JUDICIAIS TRANSITADAS EM JULGADO (PRECATORIOS)</v>
      </c>
      <c r="G25" s="34" t="str">
        <f>'[1]Access-Dez'!I25</f>
        <v>1</v>
      </c>
      <c r="H25" s="34" t="str">
        <f>'[1]Access-Dez'!J25</f>
        <v>3000</v>
      </c>
      <c r="I25" s="35" t="str">
        <f>'[1]Access-Dez'!K25</f>
        <v>RECURSOS LIVRES DA UNIAO</v>
      </c>
      <c r="J25" s="34" t="str">
        <f>'[1]Access-Dez'!L25</f>
        <v>3</v>
      </c>
      <c r="K25" s="37"/>
      <c r="L25" s="37"/>
      <c r="M25" s="37"/>
      <c r="N25" s="38">
        <f t="shared" si="0"/>
        <v>0</v>
      </c>
      <c r="O25" s="37"/>
      <c r="P25" s="39">
        <f>IF('[1]Access-Dez'!N25=0,'[1]Access-Dez'!M25,0)</f>
        <v>0</v>
      </c>
      <c r="Q25" s="39">
        <f>IF('[1]Access-Dez'!N25&gt;0,'[1]Access-Dez'!N25-('[1]Access-Dez'!N25-'[1]Access-Dez'!M25),0)</f>
        <v>3798425470</v>
      </c>
      <c r="R25" s="39">
        <f t="shared" si="4"/>
        <v>3798425470</v>
      </c>
      <c r="S25" s="39">
        <f>'[1]Access-Dez'!O25</f>
        <v>3798425470</v>
      </c>
      <c r="T25" s="40">
        <f t="shared" si="1"/>
        <v>1</v>
      </c>
      <c r="U25" s="39">
        <f>'[1]Access-Dez'!P25</f>
        <v>3798425470</v>
      </c>
      <c r="V25" s="40">
        <f t="shared" si="2"/>
        <v>1</v>
      </c>
      <c r="W25" s="39">
        <f>'[1]Access-Dez'!Q25</f>
        <v>3798425470</v>
      </c>
      <c r="X25" s="40">
        <f t="shared" si="3"/>
        <v>1</v>
      </c>
    </row>
    <row r="26" spans="1:24" ht="28.5" customHeight="1" x14ac:dyDescent="0.2">
      <c r="A26" s="34" t="str">
        <f>'[1]Access-Dez'!A26</f>
        <v>71103</v>
      </c>
      <c r="B26" s="34" t="str">
        <f>'[1]Access-Dez'!B26</f>
        <v>ENCARGOS FINANC.DA UNIAO-SENTENCAS JUDICIAIS</v>
      </c>
      <c r="C26" s="34" t="str">
        <f>CONCATENATE('[1]Access-Dez'!C26,".",'[1]Access-Dez'!D26)</f>
        <v>28.846</v>
      </c>
      <c r="D26" s="34" t="str">
        <f>CONCATENATE('[1]Access-Dez'!E26,".",'[1]Access-Dez'!G26)</f>
        <v>0901.0005</v>
      </c>
      <c r="E26" s="35" t="str">
        <f>'[1]Access-Dez'!F26</f>
        <v>OPERACOES ESPECIAIS: CUMPRIMENTO DE SENTENCAS JUDICIAIS</v>
      </c>
      <c r="F26" s="36" t="str">
        <f>'[1]Access-Dez'!H26</f>
        <v>SENTENCAS JUDICIAIS TRANSITADAS EM JULGADO (PRECATORIOS)</v>
      </c>
      <c r="G26" s="34" t="str">
        <f>'[1]Access-Dez'!I26</f>
        <v>1</v>
      </c>
      <c r="H26" s="34" t="str">
        <f>'[1]Access-Dez'!J26</f>
        <v>3000</v>
      </c>
      <c r="I26" s="35" t="str">
        <f>'[1]Access-Dez'!K26</f>
        <v>RECURSOS LIVRES DA UNIAO</v>
      </c>
      <c r="J26" s="34" t="str">
        <f>'[1]Access-Dez'!L26</f>
        <v>1</v>
      </c>
      <c r="K26" s="37"/>
      <c r="L26" s="37"/>
      <c r="M26" s="37"/>
      <c r="N26" s="38">
        <f t="shared" si="0"/>
        <v>0</v>
      </c>
      <c r="O26" s="37"/>
      <c r="P26" s="39">
        <f>IF('[1]Access-Dez'!N26=0,'[1]Access-Dez'!M26,0)</f>
        <v>0</v>
      </c>
      <c r="Q26" s="39">
        <f>IF('[1]Access-Dez'!N26&gt;0,'[1]Access-Dez'!N26-('[1]Access-Dez'!N26-'[1]Access-Dez'!M26),0)</f>
        <v>983360683.33000004</v>
      </c>
      <c r="R26" s="39">
        <f t="shared" si="4"/>
        <v>983360683.33000004</v>
      </c>
      <c r="S26" s="39">
        <f>'[1]Access-Dez'!O26</f>
        <v>983360683.33000004</v>
      </c>
      <c r="T26" s="40">
        <f t="shared" si="1"/>
        <v>1</v>
      </c>
      <c r="U26" s="39">
        <f>'[1]Access-Dez'!P26</f>
        <v>983360683.33000004</v>
      </c>
      <c r="V26" s="40">
        <f t="shared" si="2"/>
        <v>1</v>
      </c>
      <c r="W26" s="39">
        <f>'[1]Access-Dez'!Q26</f>
        <v>983360683.33000004</v>
      </c>
      <c r="X26" s="40">
        <f t="shared" si="3"/>
        <v>1</v>
      </c>
    </row>
    <row r="27" spans="1:24" ht="28.5" customHeight="1" x14ac:dyDescent="0.2">
      <c r="A27" s="34" t="str">
        <f>'[1]Access-Dez'!A27</f>
        <v>71103</v>
      </c>
      <c r="B27" s="34" t="str">
        <f>'[1]Access-Dez'!B27</f>
        <v>ENCARGOS FINANC.DA UNIAO-SENTENCAS JUDICIAIS</v>
      </c>
      <c r="C27" s="34" t="str">
        <f>CONCATENATE('[1]Access-Dez'!C27,".",'[1]Access-Dez'!D27)</f>
        <v>28.846</v>
      </c>
      <c r="D27" s="34" t="str">
        <f>CONCATENATE('[1]Access-Dez'!E27,".",'[1]Access-Dez'!G27)</f>
        <v>0901.00G5</v>
      </c>
      <c r="E27" s="35" t="str">
        <f>'[1]Access-Dez'!F27</f>
        <v>OPERACOES ESPECIAIS: CUMPRIMENTO DE SENTENCAS JUDICIAIS</v>
      </c>
      <c r="F27" s="36" t="str">
        <f>'[1]Access-Dez'!H27</f>
        <v>CONTRIBUICAO DA UNIAO, DE SUAS AUTARQUIAS E FUNDACOES PARA O</v>
      </c>
      <c r="G27" s="34" t="str">
        <f>'[1]Access-Dez'!I27</f>
        <v>1</v>
      </c>
      <c r="H27" s="34" t="str">
        <f>'[1]Access-Dez'!J27</f>
        <v>1000</v>
      </c>
      <c r="I27" s="35" t="str">
        <f>'[1]Access-Dez'!K27</f>
        <v>RECURSOS LIVRES DA UNIAO</v>
      </c>
      <c r="J27" s="34" t="str">
        <f>'[1]Access-Dez'!L27</f>
        <v>1</v>
      </c>
      <c r="K27" s="37"/>
      <c r="L27" s="37"/>
      <c r="M27" s="37"/>
      <c r="N27" s="38">
        <f t="shared" si="0"/>
        <v>0</v>
      </c>
      <c r="O27" s="37"/>
      <c r="P27" s="39">
        <f>IF('[1]Access-Dez'!N27=0,'[1]Access-Dez'!M27,0)</f>
        <v>50025479.780000001</v>
      </c>
      <c r="Q27" s="39">
        <f>IF('[1]Access-Dez'!N27&gt;0,'[1]Access-Dez'!N27-('[1]Access-Dez'!N27-'[1]Access-Dez'!M27),0)</f>
        <v>0</v>
      </c>
      <c r="R27" s="39">
        <f t="shared" si="4"/>
        <v>50025479.780000001</v>
      </c>
      <c r="S27" s="39">
        <f>'[1]Access-Dez'!O27</f>
        <v>50025479.780000001</v>
      </c>
      <c r="T27" s="40">
        <f t="shared" si="1"/>
        <v>1</v>
      </c>
      <c r="U27" s="39">
        <f>'[1]Access-Dez'!P27</f>
        <v>43556378.780000001</v>
      </c>
      <c r="V27" s="40">
        <f t="shared" si="2"/>
        <v>0.87068387892630827</v>
      </c>
      <c r="W27" s="39">
        <f>'[1]Access-Dez'!Q27</f>
        <v>43556378.780000001</v>
      </c>
      <c r="X27" s="40">
        <f t="shared" si="3"/>
        <v>0.87068387892630827</v>
      </c>
    </row>
    <row r="28" spans="1:24" ht="28.5" customHeight="1" x14ac:dyDescent="0.2">
      <c r="A28" s="34" t="str">
        <f>'[1]Access-Dez'!A28</f>
        <v>71103</v>
      </c>
      <c r="B28" s="34" t="str">
        <f>'[1]Access-Dez'!B28</f>
        <v>ENCARGOS FINANC.DA UNIAO-SENTENCAS JUDICIAIS</v>
      </c>
      <c r="C28" s="34" t="str">
        <f>CONCATENATE('[1]Access-Dez'!C28,".",'[1]Access-Dez'!D28)</f>
        <v>28.846</v>
      </c>
      <c r="D28" s="34" t="str">
        <f>CONCATENATE('[1]Access-Dez'!E28,".",'[1]Access-Dez'!G28)</f>
        <v>0901.00G5</v>
      </c>
      <c r="E28" s="35" t="str">
        <f>'[1]Access-Dez'!F28</f>
        <v>OPERACOES ESPECIAIS: CUMPRIMENTO DE SENTENCAS JUDICIAIS</v>
      </c>
      <c r="F28" s="36" t="str">
        <f>'[1]Access-Dez'!H28</f>
        <v>CONTRIBUICAO DA UNIAO, DE SUAS AUTARQUIAS E FUNDACOES PARA O</v>
      </c>
      <c r="G28" s="34" t="str">
        <f>'[1]Access-Dez'!I28</f>
        <v>1</v>
      </c>
      <c r="H28" s="34" t="str">
        <f>'[1]Access-Dez'!J28</f>
        <v>3000</v>
      </c>
      <c r="I28" s="35" t="str">
        <f>'[1]Access-Dez'!K28</f>
        <v>RECURSOS LIVRES DA UNIAO</v>
      </c>
      <c r="J28" s="34" t="str">
        <f>'[1]Access-Dez'!L28</f>
        <v>1</v>
      </c>
      <c r="K28" s="37"/>
      <c r="L28" s="37"/>
      <c r="M28" s="37"/>
      <c r="N28" s="38">
        <f t="shared" si="0"/>
        <v>0</v>
      </c>
      <c r="O28" s="37"/>
      <c r="P28" s="39">
        <f>IF('[1]Access-Dez'!N28=0,'[1]Access-Dez'!M28,0)</f>
        <v>37453521</v>
      </c>
      <c r="Q28" s="39">
        <f>IF('[1]Access-Dez'!N28&gt;0,'[1]Access-Dez'!N28-('[1]Access-Dez'!N28-'[1]Access-Dez'!M28),0)</f>
        <v>0</v>
      </c>
      <c r="R28" s="39">
        <f t="shared" si="4"/>
        <v>37453521</v>
      </c>
      <c r="S28" s="39">
        <f>'[1]Access-Dez'!O28</f>
        <v>37453521</v>
      </c>
      <c r="T28" s="40">
        <f t="shared" si="1"/>
        <v>1</v>
      </c>
      <c r="U28" s="39">
        <f>'[1]Access-Dez'!P28</f>
        <v>0</v>
      </c>
      <c r="V28" s="40">
        <f t="shared" si="2"/>
        <v>0</v>
      </c>
      <c r="W28" s="39">
        <f>'[1]Access-Dez'!Q28</f>
        <v>0</v>
      </c>
      <c r="X28" s="40">
        <f t="shared" si="3"/>
        <v>0</v>
      </c>
    </row>
    <row r="29" spans="1:24" ht="28.5" customHeight="1" x14ac:dyDescent="0.2">
      <c r="A29" s="34" t="str">
        <f>'[1]Access-Dez'!A29</f>
        <v>71103</v>
      </c>
      <c r="B29" s="34" t="str">
        <f>'[1]Access-Dez'!B29</f>
        <v>ENCARGOS FINANC.DA UNIAO-SENTENCAS JUDICIAIS</v>
      </c>
      <c r="C29" s="34" t="str">
        <f>CONCATENATE('[1]Access-Dez'!C29,".",'[1]Access-Dez'!D29)</f>
        <v>28.846</v>
      </c>
      <c r="D29" s="34" t="str">
        <f>CONCATENATE('[1]Access-Dez'!E29,".",'[1]Access-Dez'!G29)</f>
        <v>0901.0625</v>
      </c>
      <c r="E29" s="35" t="str">
        <f>'[1]Access-Dez'!F29</f>
        <v>OPERACOES ESPECIAIS: CUMPRIMENTO DE SENTENCAS JUDICIAIS</v>
      </c>
      <c r="F29" s="36" t="str">
        <f>'[1]Access-Dez'!H29</f>
        <v>SENTENCAS JUDICIAIS TRANSITADAS EM JULGADO DE PEQUENO VALOR</v>
      </c>
      <c r="G29" s="34" t="str">
        <f>'[1]Access-Dez'!I29</f>
        <v>1</v>
      </c>
      <c r="H29" s="34" t="str">
        <f>'[1]Access-Dez'!J29</f>
        <v>1000</v>
      </c>
      <c r="I29" s="35" t="str">
        <f>'[1]Access-Dez'!K29</f>
        <v>RECURSOS LIVRES DA UNIAO</v>
      </c>
      <c r="J29" s="34" t="str">
        <f>'[1]Access-Dez'!L29</f>
        <v>5</v>
      </c>
      <c r="K29" s="37"/>
      <c r="L29" s="37"/>
      <c r="M29" s="37"/>
      <c r="N29" s="38">
        <f t="shared" si="0"/>
        <v>0</v>
      </c>
      <c r="O29" s="37"/>
      <c r="P29" s="39">
        <f>IF('[1]Access-Dez'!N29=0,'[1]Access-Dez'!M29,0)</f>
        <v>2315569</v>
      </c>
      <c r="Q29" s="39">
        <f>IF('[1]Access-Dez'!N29&gt;0,'[1]Access-Dez'!N29-('[1]Access-Dez'!N29-'[1]Access-Dez'!M29),0)</f>
        <v>0</v>
      </c>
      <c r="R29" s="39">
        <f t="shared" si="4"/>
        <v>2315569</v>
      </c>
      <c r="S29" s="39">
        <f>'[1]Access-Dez'!O29</f>
        <v>2315569</v>
      </c>
      <c r="T29" s="40">
        <f t="shared" si="1"/>
        <v>1</v>
      </c>
      <c r="U29" s="39">
        <f>'[1]Access-Dez'!P29</f>
        <v>1023629.53</v>
      </c>
      <c r="V29" s="40">
        <f t="shared" si="2"/>
        <v>0.44206392899542185</v>
      </c>
      <c r="W29" s="39">
        <f>'[1]Access-Dez'!Q29</f>
        <v>1023629.53</v>
      </c>
      <c r="X29" s="40">
        <f t="shared" si="3"/>
        <v>0.44206392899542185</v>
      </c>
    </row>
    <row r="30" spans="1:24" ht="28.5" customHeight="1" x14ac:dyDescent="0.2">
      <c r="A30" s="34" t="str">
        <f>'[1]Access-Dez'!A30</f>
        <v>71103</v>
      </c>
      <c r="B30" s="34" t="str">
        <f>'[1]Access-Dez'!B30</f>
        <v>ENCARGOS FINANC.DA UNIAO-SENTENCAS JUDICIAIS</v>
      </c>
      <c r="C30" s="34" t="str">
        <f>CONCATENATE('[1]Access-Dez'!C30,".",'[1]Access-Dez'!D30)</f>
        <v>28.846</v>
      </c>
      <c r="D30" s="34" t="str">
        <f>CONCATENATE('[1]Access-Dez'!E30,".",'[1]Access-Dez'!G30)</f>
        <v>0901.0625</v>
      </c>
      <c r="E30" s="35" t="str">
        <f>'[1]Access-Dez'!F30</f>
        <v>OPERACOES ESPECIAIS: CUMPRIMENTO DE SENTENCAS JUDICIAIS</v>
      </c>
      <c r="F30" s="36" t="str">
        <f>'[1]Access-Dez'!H30</f>
        <v>SENTENCAS JUDICIAIS TRANSITADAS EM JULGADO DE PEQUENO VALOR</v>
      </c>
      <c r="G30" s="34" t="str">
        <f>'[1]Access-Dez'!I30</f>
        <v>1</v>
      </c>
      <c r="H30" s="34" t="str">
        <f>'[1]Access-Dez'!J30</f>
        <v>1000</v>
      </c>
      <c r="I30" s="35" t="str">
        <f>'[1]Access-Dez'!K30</f>
        <v>RECURSOS LIVRES DA UNIAO</v>
      </c>
      <c r="J30" s="34" t="str">
        <f>'[1]Access-Dez'!L30</f>
        <v>3</v>
      </c>
      <c r="K30" s="37"/>
      <c r="L30" s="37"/>
      <c r="M30" s="37"/>
      <c r="N30" s="38">
        <f t="shared" si="0"/>
        <v>0</v>
      </c>
      <c r="O30" s="37"/>
      <c r="P30" s="39">
        <f>IF('[1]Access-Dez'!N30=0,'[1]Access-Dez'!M30,0)</f>
        <v>950132777</v>
      </c>
      <c r="Q30" s="39">
        <f>IF('[1]Access-Dez'!N30&gt;0,'[1]Access-Dez'!N30-('[1]Access-Dez'!N30-'[1]Access-Dez'!M30),0)</f>
        <v>0</v>
      </c>
      <c r="R30" s="39">
        <f t="shared" si="4"/>
        <v>950132777</v>
      </c>
      <c r="S30" s="39">
        <f>'[1]Access-Dez'!O30</f>
        <v>950132777</v>
      </c>
      <c r="T30" s="40">
        <f t="shared" si="1"/>
        <v>1</v>
      </c>
      <c r="U30" s="39">
        <f>'[1]Access-Dez'!P30</f>
        <v>844587523.40999997</v>
      </c>
      <c r="V30" s="40">
        <f t="shared" si="2"/>
        <v>0.88891525885123734</v>
      </c>
      <c r="W30" s="39">
        <f>'[1]Access-Dez'!Q30</f>
        <v>844587523.40999997</v>
      </c>
      <c r="X30" s="40">
        <f t="shared" si="3"/>
        <v>0.88891525885123734</v>
      </c>
    </row>
    <row r="31" spans="1:24" ht="28.5" customHeight="1" x14ac:dyDescent="0.2">
      <c r="A31" s="34" t="str">
        <f>'[1]Access-Dez'!A31</f>
        <v>71103</v>
      </c>
      <c r="B31" s="34" t="str">
        <f>'[1]Access-Dez'!B31</f>
        <v>ENCARGOS FINANC.DA UNIAO-SENTENCAS JUDICIAIS</v>
      </c>
      <c r="C31" s="34" t="str">
        <f>CONCATENATE('[1]Access-Dez'!C31,".",'[1]Access-Dez'!D31)</f>
        <v>28.846</v>
      </c>
      <c r="D31" s="34" t="str">
        <f>CONCATENATE('[1]Access-Dez'!E31,".",'[1]Access-Dez'!G31)</f>
        <v>0901.0625</v>
      </c>
      <c r="E31" s="35" t="str">
        <f>'[1]Access-Dez'!F31</f>
        <v>OPERACOES ESPECIAIS: CUMPRIMENTO DE SENTENCAS JUDICIAIS</v>
      </c>
      <c r="F31" s="36" t="str">
        <f>'[1]Access-Dez'!H31</f>
        <v>SENTENCAS JUDICIAIS TRANSITADAS EM JULGADO DE PEQUENO VALOR</v>
      </c>
      <c r="G31" s="34" t="str">
        <f>'[1]Access-Dez'!I31</f>
        <v>1</v>
      </c>
      <c r="H31" s="34" t="str">
        <f>'[1]Access-Dez'!J31</f>
        <v>1000</v>
      </c>
      <c r="I31" s="35" t="str">
        <f>'[1]Access-Dez'!K31</f>
        <v>RECURSOS LIVRES DA UNIAO</v>
      </c>
      <c r="J31" s="34" t="str">
        <f>'[1]Access-Dez'!L31</f>
        <v>1</v>
      </c>
      <c r="K31" s="37"/>
      <c r="L31" s="37"/>
      <c r="M31" s="37"/>
      <c r="N31" s="38">
        <f t="shared" si="0"/>
        <v>0</v>
      </c>
      <c r="O31" s="37"/>
      <c r="P31" s="39">
        <f>IF('[1]Access-Dez'!N31=0,'[1]Access-Dez'!M31,0)</f>
        <v>103556537</v>
      </c>
      <c r="Q31" s="39">
        <f>IF('[1]Access-Dez'!N31&gt;0,'[1]Access-Dez'!N31-('[1]Access-Dez'!N31-'[1]Access-Dez'!M31),0)</f>
        <v>0</v>
      </c>
      <c r="R31" s="39">
        <f t="shared" si="4"/>
        <v>103556537</v>
      </c>
      <c r="S31" s="39">
        <f>'[1]Access-Dez'!O31</f>
        <v>103556537</v>
      </c>
      <c r="T31" s="40">
        <f t="shared" si="1"/>
        <v>1</v>
      </c>
      <c r="U31" s="39">
        <f>'[1]Access-Dez'!P31</f>
        <v>86755515.409999996</v>
      </c>
      <c r="V31" s="40">
        <f t="shared" si="2"/>
        <v>0.83775991282906648</v>
      </c>
      <c r="W31" s="39">
        <f>'[1]Access-Dez'!Q31</f>
        <v>86755515.409999996</v>
      </c>
      <c r="X31" s="40">
        <f t="shared" si="3"/>
        <v>0.83775991282906648</v>
      </c>
    </row>
    <row r="32" spans="1:24" ht="28.5" customHeight="1" thickBot="1" x14ac:dyDescent="0.25">
      <c r="A32" s="34" t="str">
        <f>'[1]Access-Dez'!A32</f>
        <v>71103</v>
      </c>
      <c r="B32" s="34" t="str">
        <f>'[1]Access-Dez'!B32</f>
        <v>ENCARGOS FINANC.DA UNIAO-SENTENCAS JUDICIAIS</v>
      </c>
      <c r="C32" s="34" t="str">
        <f>CONCATENATE('[1]Access-Dez'!C32,".",'[1]Access-Dez'!D32)</f>
        <v>28.846</v>
      </c>
      <c r="D32" s="34" t="str">
        <f>CONCATENATE('[1]Access-Dez'!E32,".",'[1]Access-Dez'!G32)</f>
        <v>0901.0EC7</v>
      </c>
      <c r="E32" s="35" t="str">
        <f>'[1]Access-Dez'!F32</f>
        <v>OPERACOES ESPECIAIS: CUMPRIMENTO DE SENTENCAS JUDICIAIS</v>
      </c>
      <c r="F32" s="36" t="str">
        <f>'[1]Access-Dez'!H32</f>
        <v>SENTENCAS JUDICIAIS TRANSITADAS EM JULGADO (PRECATORIOS RELA</v>
      </c>
      <c r="G32" s="34" t="str">
        <f>'[1]Access-Dez'!I32</f>
        <v>1</v>
      </c>
      <c r="H32" s="34" t="str">
        <f>'[1]Access-Dez'!J32</f>
        <v>1000</v>
      </c>
      <c r="I32" s="35" t="str">
        <f>'[1]Access-Dez'!K32</f>
        <v>RECURSOS LIVRES DA UNIAO</v>
      </c>
      <c r="J32" s="34" t="str">
        <f>'[1]Access-Dez'!L32</f>
        <v>3</v>
      </c>
      <c r="K32" s="37"/>
      <c r="L32" s="37"/>
      <c r="M32" s="37"/>
      <c r="N32" s="38">
        <f t="shared" si="0"/>
        <v>0</v>
      </c>
      <c r="O32" s="37"/>
      <c r="P32" s="39">
        <f>IF('[1]Access-Dez'!N32=0,'[1]Access-Dez'!M32,0)</f>
        <v>0</v>
      </c>
      <c r="Q32" s="39">
        <f>IF('[1]Access-Dez'!N32&gt;0,'[1]Access-Dez'!N32-('[1]Access-Dez'!N32-'[1]Access-Dez'!M32),0)</f>
        <v>1809836.76</v>
      </c>
      <c r="R32" s="39">
        <f t="shared" si="4"/>
        <v>1809836.76</v>
      </c>
      <c r="S32" s="39">
        <f>'[1]Access-Dez'!O32</f>
        <v>1809836.76</v>
      </c>
      <c r="T32" s="40">
        <f t="shared" si="1"/>
        <v>1</v>
      </c>
      <c r="U32" s="39">
        <f>'[1]Access-Dez'!P32</f>
        <v>1809836.76</v>
      </c>
      <c r="V32" s="40">
        <f t="shared" si="2"/>
        <v>1</v>
      </c>
      <c r="W32" s="39">
        <f>'[1]Access-Dez'!Q32</f>
        <v>1809836.76</v>
      </c>
      <c r="X32" s="40">
        <f t="shared" si="3"/>
        <v>1</v>
      </c>
    </row>
    <row r="33" spans="1:24" ht="28.5" customHeight="1" thickBot="1" x14ac:dyDescent="0.25">
      <c r="A33" s="14" t="s">
        <v>48</v>
      </c>
      <c r="B33" s="42"/>
      <c r="C33" s="42"/>
      <c r="D33" s="42"/>
      <c r="E33" s="42"/>
      <c r="F33" s="42"/>
      <c r="G33" s="42"/>
      <c r="H33" s="42"/>
      <c r="I33" s="42"/>
      <c r="J33" s="15"/>
      <c r="K33" s="43">
        <f t="shared" ref="K33:S33" si="5">SUM(K10:K32)</f>
        <v>0</v>
      </c>
      <c r="L33" s="43">
        <f t="shared" si="5"/>
        <v>0</v>
      </c>
      <c r="M33" s="43">
        <f t="shared" si="5"/>
        <v>0</v>
      </c>
      <c r="N33" s="43">
        <f t="shared" si="5"/>
        <v>0</v>
      </c>
      <c r="O33" s="43">
        <f t="shared" si="5"/>
        <v>0</v>
      </c>
      <c r="P33" s="44">
        <f t="shared" si="5"/>
        <v>4199476205.7800002</v>
      </c>
      <c r="Q33" s="44">
        <f>SUM(Q10:Q32)</f>
        <v>21398500314.640003</v>
      </c>
      <c r="R33" s="44">
        <f t="shared" si="5"/>
        <v>25597976520.420002</v>
      </c>
      <c r="S33" s="44">
        <f t="shared" si="5"/>
        <v>25596798022.060001</v>
      </c>
      <c r="T33" s="45">
        <f t="shared" si="1"/>
        <v>0.9999539612688112</v>
      </c>
      <c r="U33" s="44">
        <f>SUM(U10:U32)</f>
        <v>25235464779.98</v>
      </c>
      <c r="V33" s="46">
        <f t="shared" si="2"/>
        <v>0.98583826576484201</v>
      </c>
      <c r="W33" s="44">
        <f>SUM(W10:W32)</f>
        <v>25235464779.98</v>
      </c>
      <c r="X33" s="46">
        <f t="shared" si="3"/>
        <v>0.98583826576484201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47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4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49"/>
      <c r="O35" s="49"/>
      <c r="P35" s="50"/>
      <c r="Q35" s="49"/>
      <c r="R35" s="2"/>
      <c r="S35" s="2"/>
      <c r="T35" s="2"/>
      <c r="U35" s="4"/>
      <c r="V35" s="2"/>
      <c r="W35" s="4"/>
      <c r="X35" s="2"/>
    </row>
    <row r="36" spans="1:24" s="58" customFormat="1" ht="15.95" customHeight="1" x14ac:dyDescent="0.2">
      <c r="A36" s="51"/>
      <c r="B36" s="52"/>
      <c r="C36" s="51"/>
      <c r="D36" s="51"/>
      <c r="E36" s="51"/>
      <c r="F36" s="51"/>
      <c r="G36" s="51"/>
      <c r="H36" s="53"/>
      <c r="I36" s="53"/>
      <c r="J36" s="53"/>
      <c r="K36" s="51"/>
      <c r="L36" s="51"/>
      <c r="M36" s="54"/>
      <c r="N36" s="55"/>
      <c r="O36" s="55"/>
      <c r="P36" s="56"/>
      <c r="Q36" s="55"/>
      <c r="R36" s="54"/>
      <c r="S36" s="54"/>
      <c r="T36" s="54"/>
      <c r="U36" s="57"/>
      <c r="V36" s="54"/>
      <c r="W36" s="57"/>
      <c r="X36" s="54"/>
    </row>
    <row r="37" spans="1:24" s="58" customFormat="1" ht="15.95" customHeight="1" x14ac:dyDescent="0.2"/>
    <row r="38" spans="1:24" s="58" customFormat="1" ht="15.95" customHeight="1" x14ac:dyDescent="0.2"/>
    <row r="39" spans="1:24" s="58" customFormat="1" ht="15.95" customHeight="1" x14ac:dyDescent="0.2"/>
    <row r="40" spans="1:24" s="58" customFormat="1" ht="15.95" customHeight="1" x14ac:dyDescent="0.2"/>
    <row r="41" spans="1:24" s="58" customFormat="1" ht="15.95" customHeight="1" x14ac:dyDescent="0.2"/>
    <row r="42" spans="1:24" s="58" customFormat="1" ht="15.95" customHeight="1" x14ac:dyDescent="0.2"/>
    <row r="43" spans="1:24" s="58" customFormat="1" ht="15.95" customHeight="1" x14ac:dyDescent="0.2"/>
    <row r="44" spans="1:24" s="58" customFormat="1" ht="15.95" customHeight="1" x14ac:dyDescent="0.2"/>
    <row r="45" spans="1:24" s="58" customFormat="1" ht="15.95" customHeight="1" x14ac:dyDescent="0.2"/>
    <row r="46" spans="1:24" s="58" customFormat="1" ht="15.95" customHeight="1" x14ac:dyDescent="0.2"/>
    <row r="47" spans="1:24" s="58" customFormat="1" ht="15.95" customHeight="1" x14ac:dyDescent="0.2"/>
    <row r="48" spans="1:24" s="58" customFormat="1" ht="15.95" customHeight="1" x14ac:dyDescent="0.2"/>
    <row r="49" s="58" customFormat="1" ht="15.95" customHeight="1" x14ac:dyDescent="0.2"/>
    <row r="50" s="58" customFormat="1" ht="15.95" customHeight="1" x14ac:dyDescent="0.2"/>
    <row r="51" s="58" customFormat="1" ht="15.95" customHeight="1" x14ac:dyDescent="0.2"/>
    <row r="52" s="58" customFormat="1" ht="15.95" customHeight="1" x14ac:dyDescent="0.2"/>
    <row r="53" s="58" customFormat="1" ht="15.95" customHeight="1" x14ac:dyDescent="0.2"/>
    <row r="54" s="58" customFormat="1" ht="15.95" customHeight="1" x14ac:dyDescent="0.2"/>
    <row r="55" s="58" customFormat="1" ht="15.95" customHeight="1" x14ac:dyDescent="0.2"/>
    <row r="56" s="58" customFormat="1" ht="15.95" customHeight="1" x14ac:dyDescent="0.2"/>
    <row r="57" s="58" customFormat="1" ht="15.95" customHeight="1" x14ac:dyDescent="0.2"/>
    <row r="58" s="58" customFormat="1" ht="15.95" customHeight="1" x14ac:dyDescent="0.2"/>
    <row r="59" s="58" customFormat="1" ht="15.95" customHeight="1" x14ac:dyDescent="0.2"/>
    <row r="60" s="58" customFormat="1" ht="15.95" customHeight="1" x14ac:dyDescent="0.2"/>
    <row r="61" s="58" customFormat="1" ht="15.95" customHeight="1" x14ac:dyDescent="0.2"/>
    <row r="62" s="58" customFormat="1" ht="15.95" customHeight="1" x14ac:dyDescent="0.2"/>
    <row r="63" s="58" customFormat="1" ht="15.95" customHeight="1" x14ac:dyDescent="0.2"/>
    <row r="64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pans="10:36" s="58" customFormat="1" ht="15.95" customHeight="1" x14ac:dyDescent="0.2"/>
    <row r="82" spans="10:36" s="58" customFormat="1" ht="15.95" customHeight="1" x14ac:dyDescent="0.2"/>
    <row r="83" spans="10:36" s="58" customFormat="1" ht="15.95" customHeight="1" x14ac:dyDescent="0.2"/>
    <row r="84" spans="10:36" s="58" customFormat="1" ht="15.95" customHeight="1" x14ac:dyDescent="0.2">
      <c r="J84" s="5"/>
    </row>
    <row r="85" spans="10:36" s="58" customFormat="1" ht="15.95" customHeight="1" x14ac:dyDescent="0.2">
      <c r="J85" s="5"/>
    </row>
    <row r="86" spans="10:36" s="58" customFormat="1" ht="15.95" customHeight="1" x14ac:dyDescent="0.2">
      <c r="J86" s="5"/>
    </row>
    <row r="87" spans="10:36" s="58" customFormat="1" ht="15.95" customHeight="1" x14ac:dyDescent="0.2">
      <c r="J87" s="5"/>
    </row>
    <row r="88" spans="10:36" ht="15.95" customHeight="1" x14ac:dyDescent="0.2">
      <c r="K88" s="58"/>
      <c r="L88" s="58"/>
      <c r="M88" s="58"/>
      <c r="N88" s="58"/>
      <c r="O88" s="58"/>
      <c r="P88" s="58"/>
      <c r="Q88" s="58"/>
      <c r="R88" s="58"/>
      <c r="S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</row>
    <row r="89" spans="10:36" ht="15.95" customHeight="1" x14ac:dyDescent="0.2">
      <c r="K89" s="58"/>
      <c r="L89" s="58"/>
      <c r="M89" s="58"/>
      <c r="N89" s="58"/>
      <c r="O89" s="58"/>
      <c r="P89" s="58"/>
      <c r="Q89" s="58"/>
      <c r="R89" s="58"/>
      <c r="S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</row>
    <row r="90" spans="10:36" ht="15.95" customHeight="1" x14ac:dyDescent="0.2">
      <c r="K90" s="58"/>
      <c r="L90" s="58"/>
      <c r="M90" s="58"/>
      <c r="N90" s="58"/>
      <c r="O90" s="58"/>
      <c r="P90" s="58"/>
      <c r="Q90" s="58"/>
      <c r="R90" s="58"/>
      <c r="S90" s="58"/>
    </row>
    <row r="91" spans="10:36" ht="15.95" customHeight="1" x14ac:dyDescent="0.2">
      <c r="K91" s="58"/>
      <c r="L91" s="58"/>
      <c r="M91" s="58"/>
      <c r="N91" s="58"/>
      <c r="O91" s="58"/>
      <c r="P91" s="58"/>
      <c r="Q91" s="58"/>
      <c r="R91" s="58"/>
      <c r="S91" s="58"/>
    </row>
    <row r="92" spans="10:36" ht="15.95" customHeight="1" x14ac:dyDescent="0.2"/>
    <row r="93" spans="10:36" ht="15.95" customHeight="1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2024-01-19T19:43:19Z</dcterms:created>
  <dcterms:modified xsi:type="dcterms:W3CDTF">2024-01-19T19:44:12Z</dcterms:modified>
</cp:coreProperties>
</file>