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SOFI\UPLA\Sistema UPLA\Transparência\Ano de 2024\Relatório final\05  Maio\Publicacao internet TRF\Anexo II\090047\"/>
    </mc:Choice>
  </mc:AlternateContent>
  <bookViews>
    <workbookView xWindow="0" yWindow="0" windowWidth="28800" windowHeight="13590"/>
  </bookViews>
  <sheets>
    <sheet name="Mai" sheetId="1" r:id="rId1"/>
  </sheets>
  <externalReferences>
    <externalReference r:id="rId2"/>
  </externalReferences>
  <definedNames>
    <definedName name="_xlnm.Print_Area" localSheetId="0">Mai!$A$1:$X$22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0" i="1" l="1"/>
  <c r="M20" i="1"/>
  <c r="L20" i="1"/>
  <c r="K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R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R14" i="1" s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R12" i="1" s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R11" i="1" s="1"/>
  <c r="N11" i="1"/>
  <c r="J11" i="1"/>
  <c r="I11" i="1"/>
  <c r="H11" i="1"/>
  <c r="G11" i="1"/>
  <c r="F11" i="1"/>
  <c r="E11" i="1"/>
  <c r="D11" i="1"/>
  <c r="C11" i="1"/>
  <c r="B11" i="1"/>
  <c r="A11" i="1"/>
  <c r="W10" i="1"/>
  <c r="W20" i="1" s="1"/>
  <c r="U10" i="1"/>
  <c r="S10" i="1"/>
  <c r="Q10" i="1"/>
  <c r="Q20" i="1" s="1"/>
  <c r="P10" i="1"/>
  <c r="P20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R13" i="1" l="1"/>
  <c r="R16" i="1"/>
  <c r="R19" i="1"/>
  <c r="S20" i="1"/>
  <c r="U20" i="1"/>
  <c r="X11" i="1"/>
  <c r="V11" i="1"/>
  <c r="T11" i="1"/>
  <c r="X14" i="1"/>
  <c r="V14" i="1"/>
  <c r="T14" i="1"/>
  <c r="T12" i="1"/>
  <c r="X12" i="1"/>
  <c r="V12" i="1"/>
  <c r="T15" i="1"/>
  <c r="V15" i="1"/>
  <c r="X15" i="1"/>
  <c r="T18" i="1"/>
  <c r="X18" i="1"/>
  <c r="V18" i="1"/>
  <c r="V10" i="1"/>
  <c r="R20" i="1"/>
  <c r="T10" i="1"/>
  <c r="X10" i="1"/>
  <c r="V13" i="1"/>
  <c r="T13" i="1"/>
  <c r="X13" i="1"/>
  <c r="X16" i="1"/>
  <c r="V16" i="1"/>
  <c r="T16" i="1"/>
  <c r="X19" i="1"/>
  <c r="V19" i="1"/>
  <c r="T19" i="1"/>
  <c r="X17" i="1"/>
  <c r="V17" i="1"/>
  <c r="T17" i="1"/>
  <c r="N20" i="1"/>
  <c r="V20" i="1" l="1"/>
  <c r="T20" i="1"/>
  <c r="X20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<sst xmlns="http://schemas.openxmlformats.org/spreadsheetml/2006/main" count="55" uniqueCount="51">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</sst>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7" formatCode="_-* #,##0_-;\-* #,##0_-;_-* &quot;-&quot;??_-;_-@_-"/>
    <numFmt numFmtId="168" formatCode="#,##0.00_ ;[Red]\-#,##0.00\ "/>
    <numFmt numFmtId="169" formatCode="#,##0.00_ ;\-#,##0.00\ "/>
    <numFmt numFmtId="170" formatCode="#,##0.00_);\(#,##0.00\)"/>
  </numFmts>
  <fonts count="1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sz val="8"/>
      <name val="Arial"/>
      <family val="2"/>
    </font>
    <font>
      <sz val="10"/>
      <color theme="3"/>
      <name val="Arial"/>
      <family val="2"/>
    </font>
    <font>
      <sz val="10"/>
      <color theme="2" tint="-0.749992370372631"/>
      <name val="Arial"/>
      <family val="2"/>
    </font>
    <font>
      <b/>
      <sz val="10"/>
      <color theme="2" tint="-0.749992370372631"/>
      <name val="Arial"/>
      <family val="2"/>
    </font>
    <font>
      <sz val="9"/>
      <color theme="2" tint="-0.749992370372631"/>
      <name val="Arial"/>
      <family val="2"/>
    </font>
    <font>
      <sz val="9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 applyAlignme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1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2" xfId="3" applyFont="1" applyFill="1" applyBorder="1" applyAlignment="1">
      <alignment horizontal="center" vertical="center" wrapText="1"/>
    </xf>
    <xf numFmtId="164" fontId="4" fillId="0" borderId="12" xfId="4" applyNumberFormat="1" applyFont="1" applyFill="1" applyBorder="1" applyAlignment="1">
      <alignment horizontal="center" vertical="center" wrapText="1"/>
    </xf>
    <xf numFmtId="164" fontId="4" fillId="0" borderId="14" xfId="4" applyNumberFormat="1" applyFont="1" applyFill="1" applyBorder="1" applyAlignment="1">
      <alignment horizontal="center" vertical="center" wrapText="1"/>
    </xf>
    <xf numFmtId="166" fontId="4" fillId="0" borderId="14" xfId="5" applyNumberFormat="1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5" xfId="3" applyFont="1" applyFill="1" applyBorder="1" applyAlignment="1">
      <alignment horizontal="center" vertical="center" wrapText="1"/>
    </xf>
    <xf numFmtId="0" fontId="4" fillId="0" borderId="16" xfId="3" applyFont="1" applyFill="1" applyBorder="1" applyAlignment="1">
      <alignment horizontal="center" vertical="center" wrapText="1"/>
    </xf>
    <xf numFmtId="0" fontId="4" fillId="0" borderId="17" xfId="3" applyFont="1" applyFill="1" applyBorder="1" applyAlignment="1">
      <alignment horizontal="center" vertical="center" wrapText="1"/>
    </xf>
    <xf numFmtId="164" fontId="4" fillId="0" borderId="18" xfId="4" applyNumberFormat="1" applyFont="1" applyFill="1" applyBorder="1" applyAlignment="1">
      <alignment horizontal="center" vertical="center" wrapText="1"/>
    </xf>
    <xf numFmtId="166" fontId="4" fillId="0" borderId="17" xfId="5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center" vertical="center" wrapText="1"/>
    </xf>
    <xf numFmtId="0" fontId="2" fillId="0" borderId="19" xfId="3" applyNumberFormat="1" applyFont="1" applyFill="1" applyBorder="1" applyAlignment="1">
      <alignment horizontal="left" vertical="center" wrapText="1"/>
    </xf>
    <xf numFmtId="0" fontId="2" fillId="0" borderId="20" xfId="3" applyNumberFormat="1" applyFont="1" applyFill="1" applyBorder="1" applyAlignment="1">
      <alignment horizontal="left" vertical="center" wrapText="1"/>
    </xf>
    <xf numFmtId="43" fontId="4" fillId="0" borderId="21" xfId="5" applyNumberFormat="1" applyFont="1" applyBorder="1" applyAlignment="1">
      <alignment horizontal="right" vertical="center"/>
    </xf>
    <xf numFmtId="43" fontId="4" fillId="0" borderId="22" xfId="5" applyNumberFormat="1" applyFont="1" applyBorder="1" applyAlignment="1">
      <alignment horizontal="right" vertical="center"/>
    </xf>
    <xf numFmtId="167" fontId="2" fillId="0" borderId="21" xfId="5" applyNumberFormat="1" applyFont="1" applyBorder="1" applyAlignment="1">
      <alignment horizontal="right" vertical="center"/>
    </xf>
    <xf numFmtId="164" fontId="2" fillId="0" borderId="21" xfId="2" applyNumberFormat="1" applyFont="1" applyBorder="1" applyAlignment="1">
      <alignment horizontal="right" vertical="center"/>
    </xf>
    <xf numFmtId="0" fontId="2" fillId="0" borderId="0" xfId="0" applyNumberFormat="1" applyFont="1"/>
    <xf numFmtId="0" fontId="4" fillId="0" borderId="23" xfId="3" applyFont="1" applyFill="1" applyBorder="1" applyAlignment="1">
      <alignment horizontal="center" vertical="center" wrapText="1"/>
    </xf>
    <xf numFmtId="166" fontId="4" fillId="0" borderId="24" xfId="5" applyNumberFormat="1" applyFont="1" applyFill="1" applyBorder="1" applyAlignment="1">
      <alignment horizontal="center" vertical="center" wrapText="1"/>
    </xf>
    <xf numFmtId="166" fontId="2" fillId="0" borderId="24" xfId="5" applyNumberFormat="1" applyFont="1" applyFill="1" applyBorder="1" applyAlignment="1">
      <alignment horizontal="right" vertical="center" wrapText="1"/>
    </xf>
    <xf numFmtId="164" fontId="2" fillId="0" borderId="24" xfId="2" applyNumberFormat="1" applyFont="1" applyBorder="1" applyAlignment="1">
      <alignment horizontal="right" vertical="center"/>
    </xf>
    <xf numFmtId="164" fontId="2" fillId="0" borderId="24" xfId="4" applyNumberFormat="1" applyFont="1" applyBorder="1" applyAlignment="1">
      <alignment horizontal="right" vertical="center"/>
    </xf>
    <xf numFmtId="43" fontId="2" fillId="0" borderId="0" xfId="1" applyFont="1" applyBorder="1"/>
    <xf numFmtId="0" fontId="3" fillId="0" borderId="0" xfId="0" applyFont="1" applyBorder="1"/>
    <xf numFmtId="0" fontId="2" fillId="0" borderId="0" xfId="0" applyFont="1" applyFill="1" applyBorder="1"/>
    <xf numFmtId="43" fontId="2" fillId="0" borderId="0" xfId="1" applyFont="1" applyFill="1" applyBorder="1"/>
    <xf numFmtId="0" fontId="5" fillId="0" borderId="0" xfId="0" applyFont="1" applyBorder="1"/>
    <xf numFmtId="0" fontId="6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164" fontId="5" fillId="0" borderId="0" xfId="2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8" fillId="0" borderId="0" xfId="0" applyFont="1"/>
    <xf numFmtId="0" fontId="11" fillId="0" borderId="0" xfId="0" applyFont="1"/>
    <xf numFmtId="0" fontId="7" fillId="0" borderId="0" xfId="0" applyFont="1"/>
    <xf numFmtId="170" fontId="7" fillId="0" borderId="0" xfId="0" applyNumberFormat="1" applyFont="1" applyAlignment="1"/>
    <xf numFmtId="43" fontId="7" fillId="0" borderId="0" xfId="1" applyFont="1"/>
    <xf numFmtId="43" fontId="7" fillId="0" borderId="0" xfId="1" applyFont="1" applyAlignment="1"/>
    <xf numFmtId="43" fontId="5" fillId="0" borderId="0" xfId="0" applyNumberFormat="1" applyFont="1"/>
    <xf numFmtId="169" fontId="2" fillId="0" borderId="0" xfId="0" applyNumberFormat="1" applyFont="1"/>
    <xf numFmtId="0" fontId="12" fillId="0" borderId="0" xfId="0" applyFont="1"/>
    <xf numFmtId="14" fontId="10" fillId="0" borderId="0" xfId="0" applyNumberFormat="1" applyFont="1"/>
    <xf numFmtId="20" fontId="10" fillId="0" borderId="0" xfId="0" applyNumberFormat="1" applyFont="1"/>
    <xf numFmtId="4" fontId="12" fillId="0" borderId="0" xfId="0" applyNumberFormat="1" applyFont="1"/>
    <xf numFmtId="168" fontId="5" fillId="0" borderId="0" xfId="0" applyNumberFormat="1" applyFont="1"/>
    <xf numFmtId="4" fontId="5" fillId="0" borderId="0" xfId="0" applyNumberFormat="1" applyFont="1" applyBorder="1"/>
    <xf numFmtId="43" fontId="10" fillId="0" borderId="0" xfId="1" applyFont="1"/>
    <xf numFmtId="43" fontId="5" fillId="0" borderId="0" xfId="1" applyFont="1"/>
  </cellXfs>
  <cellStyles count="8">
    <cellStyle name="Normal" xfId="0" builtinId="0"/>
    <cellStyle name="Normal 10" xfId="6"/>
    <cellStyle name="Normal 2 8" xfId="3"/>
    <cellStyle name="Porcentagem 11" xfId="2"/>
    <cellStyle name="Porcentagem 12" xfId="7"/>
    <cellStyle name="Porcentagem 2" xfId="4"/>
    <cellStyle name="Vírgula" xfId="1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4/Anexo%20II%20-%20Transparencia%20Mensal%202024%20-%20PREC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Access-Jan"/>
      <sheetName val="Mar"/>
      <sheetName val="Abr"/>
      <sheetName val="Mai"/>
      <sheetName val="Access-Abr"/>
      <sheetName val="Access-Mai"/>
      <sheetName val="Access-Mar"/>
      <sheetName val="Access-F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>
        <row r="10">
          <cell r="A10" t="str">
            <v>33904</v>
          </cell>
          <cell r="B10" t="str">
            <v>FUNDO DO REGIME GERAL DA PREVIDENCIA SOCIAL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0625</v>
          </cell>
          <cell r="H10" t="str">
            <v>SENTENCAS JUDICIAIS TRANSITADAS EM JULGADO DE PEQUENO VALOR</v>
          </cell>
          <cell r="I10" t="str">
            <v>2</v>
          </cell>
          <cell r="J10" t="str">
            <v>1001</v>
          </cell>
          <cell r="K10" t="str">
            <v>RECURSOS LIVRES DA SEGURIDADE SOCIAL</v>
          </cell>
          <cell r="L10" t="str">
            <v>3</v>
          </cell>
          <cell r="M10">
            <v>997013555</v>
          </cell>
          <cell r="N10">
            <v>0</v>
          </cell>
          <cell r="O10">
            <v>995654624.44000006</v>
          </cell>
          <cell r="P10">
            <v>995654624.44000006</v>
          </cell>
          <cell r="Q10">
            <v>995654624.44000006</v>
          </cell>
        </row>
        <row r="11">
          <cell r="A11" t="str">
            <v>40901</v>
          </cell>
          <cell r="B11" t="str">
            <v>FUNDO DE AMPARO AO TRABALHADOR - FAT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0625</v>
          </cell>
          <cell r="H11" t="str">
            <v>SENTENCAS JUDICIAIS TRANSITADAS EM JULGADO DE PEQUENO VALOR</v>
          </cell>
          <cell r="I11" t="str">
            <v>2</v>
          </cell>
          <cell r="J11" t="str">
            <v>1049</v>
          </cell>
          <cell r="K11" t="str">
            <v>REC.PROP.UO PARA APLIC. EM SEGURIDADE SOCIAL</v>
          </cell>
          <cell r="L11" t="str">
            <v>3</v>
          </cell>
          <cell r="M11">
            <v>109602</v>
          </cell>
          <cell r="N11">
            <v>0</v>
          </cell>
          <cell r="O11">
            <v>109599.83</v>
          </cell>
          <cell r="P11">
            <v>109599.83</v>
          </cell>
          <cell r="Q11">
            <v>109599.83</v>
          </cell>
        </row>
        <row r="12">
          <cell r="A12" t="str">
            <v>55901</v>
          </cell>
          <cell r="B12" t="str">
            <v>FUNDO NACIONAL DE ASSISTENCIA SOCIAL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0625</v>
          </cell>
          <cell r="H12" t="str">
            <v>SENTENCAS JUDICIAIS TRANSITADAS EM JULGADO DE PEQUENO VALOR</v>
          </cell>
          <cell r="I12" t="str">
            <v>2</v>
          </cell>
          <cell r="J12" t="str">
            <v>1001</v>
          </cell>
          <cell r="K12" t="str">
            <v>RECURSOS LIVRES DA SEGURIDADE SOCIAL</v>
          </cell>
          <cell r="L12" t="str">
            <v>3</v>
          </cell>
          <cell r="M12">
            <v>155034827</v>
          </cell>
          <cell r="N12">
            <v>0</v>
          </cell>
          <cell r="O12">
            <v>154953939.59999999</v>
          </cell>
          <cell r="P12">
            <v>154953939.59999999</v>
          </cell>
          <cell r="Q12">
            <v>154953939.59999999</v>
          </cell>
        </row>
        <row r="13">
          <cell r="A13" t="str">
            <v>71103</v>
          </cell>
          <cell r="B13" t="str">
            <v>ENCARGOS FINANC.DA UNIAO-SENTENCAS JUDICIAIS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1000</v>
          </cell>
          <cell r="K13" t="str">
            <v>RECURSOS LIVRES DA UNIAO</v>
          </cell>
          <cell r="L13" t="str">
            <v>5</v>
          </cell>
          <cell r="M13">
            <v>125897696</v>
          </cell>
          <cell r="N13">
            <v>125897696</v>
          </cell>
          <cell r="O13">
            <v>125897695.36</v>
          </cell>
          <cell r="P13">
            <v>125897695.36</v>
          </cell>
          <cell r="Q13">
            <v>125897695.36</v>
          </cell>
        </row>
        <row r="14">
          <cell r="A14" t="str">
            <v>71103</v>
          </cell>
          <cell r="B14" t="str">
            <v>ENCARGOS FINANC.DA UNIAO-SENTENCAS JUDICIAIS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1000</v>
          </cell>
          <cell r="K14" t="str">
            <v>RECURSOS LIVRES DA UNIAO</v>
          </cell>
          <cell r="L14" t="str">
            <v>3</v>
          </cell>
          <cell r="M14">
            <v>1323343068</v>
          </cell>
          <cell r="N14">
            <v>1323343068</v>
          </cell>
          <cell r="O14">
            <v>1323343067.5999999</v>
          </cell>
          <cell r="P14">
            <v>1323343067.5999999</v>
          </cell>
          <cell r="Q14">
            <v>1323343067.5999999</v>
          </cell>
        </row>
        <row r="15">
          <cell r="A15" t="str">
            <v>71103</v>
          </cell>
          <cell r="B15" t="str">
            <v>ENCARGOS FINANC.DA UNIAO-SENTENCAS JUDICIAIS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00G5</v>
          </cell>
          <cell r="H15" t="str">
            <v>CONTRIBUICAO DA UNIAO, DE SUAS AUTARQUIAS E FUNDACOES PARA O</v>
          </cell>
          <cell r="I15" t="str">
            <v>1</v>
          </cell>
          <cell r="J15" t="str">
            <v>1000</v>
          </cell>
          <cell r="K15" t="str">
            <v>RECURSOS LIVRES DA UNIAO</v>
          </cell>
          <cell r="L15" t="str">
            <v>1</v>
          </cell>
          <cell r="M15">
            <v>3201265</v>
          </cell>
          <cell r="N15">
            <v>0</v>
          </cell>
          <cell r="O15">
            <v>3201263.22</v>
          </cell>
          <cell r="P15">
            <v>3201263.22</v>
          </cell>
          <cell r="Q15">
            <v>3201263.22</v>
          </cell>
        </row>
        <row r="16">
          <cell r="A16" t="str">
            <v>71103</v>
          </cell>
          <cell r="B16" t="str">
            <v>ENCARGOS FINANC.DA UNIAO-SENTENCAS JUDICIAIS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0625</v>
          </cell>
          <cell r="H16" t="str">
            <v>SENTENCAS JUDICIAIS TRANSITADAS EM JULGADO DE PEQUENO VALOR</v>
          </cell>
          <cell r="I16" t="str">
            <v>1</v>
          </cell>
          <cell r="J16" t="str">
            <v>1000</v>
          </cell>
          <cell r="K16" t="str">
            <v>RECURSOS LIVRES DA UNIAO</v>
          </cell>
          <cell r="L16" t="str">
            <v>5</v>
          </cell>
          <cell r="M16">
            <v>579456</v>
          </cell>
          <cell r="N16">
            <v>0</v>
          </cell>
          <cell r="O16">
            <v>579455.74</v>
          </cell>
          <cell r="P16">
            <v>579455.74</v>
          </cell>
          <cell r="Q16">
            <v>579455.74</v>
          </cell>
        </row>
        <row r="17">
          <cell r="A17" t="str">
            <v>71103</v>
          </cell>
          <cell r="B17" t="str">
            <v>ENCARGOS FINANC.DA UNIAO-SENTENCAS JUDICIAIS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0625</v>
          </cell>
          <cell r="H17" t="str">
            <v>SENTENCAS JUDICIAIS TRANSITADAS EM JULGADO DE PEQUENO VALOR</v>
          </cell>
          <cell r="I17" t="str">
            <v>1</v>
          </cell>
          <cell r="J17" t="str">
            <v>1000</v>
          </cell>
          <cell r="K17" t="str">
            <v>RECURSOS LIVRES DA UNIAO</v>
          </cell>
          <cell r="L17" t="str">
            <v>3</v>
          </cell>
          <cell r="M17">
            <v>381404158</v>
          </cell>
          <cell r="N17">
            <v>0</v>
          </cell>
          <cell r="O17">
            <v>381048350.38999999</v>
          </cell>
          <cell r="P17">
            <v>381048350.38999999</v>
          </cell>
          <cell r="Q17">
            <v>381048350.38999999</v>
          </cell>
        </row>
        <row r="18">
          <cell r="A18" t="str">
            <v>71103</v>
          </cell>
          <cell r="B18" t="str">
            <v>ENCARGOS FINANC.DA UNIAO-SENTENCAS JUDICIAIS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0625</v>
          </cell>
          <cell r="H18" t="str">
            <v>SENTENCAS JUDICIAIS TRANSITADAS EM JULGADO DE PEQUENO VALOR</v>
          </cell>
          <cell r="I18" t="str">
            <v>1</v>
          </cell>
          <cell r="J18" t="str">
            <v>1000</v>
          </cell>
          <cell r="K18" t="str">
            <v>RECURSOS LIVRES DA UNIAO</v>
          </cell>
          <cell r="L18" t="str">
            <v>1</v>
          </cell>
          <cell r="M18">
            <v>52127665</v>
          </cell>
          <cell r="N18">
            <v>0</v>
          </cell>
          <cell r="O18">
            <v>52112037.369999997</v>
          </cell>
          <cell r="P18">
            <v>52112037.369999997</v>
          </cell>
          <cell r="Q18">
            <v>52112037.369999997</v>
          </cell>
        </row>
        <row r="19">
          <cell r="A19" t="str">
            <v>71103</v>
          </cell>
          <cell r="B19" t="str">
            <v>ENCARGOS FINANC.DA UNIAO-SENTENCAS JUDICIAIS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0EC7</v>
          </cell>
          <cell r="H19" t="str">
            <v>SENTENCAS JUDICIAIS TRANSITADAS EM JULGADO (PRECATORIOS RELA</v>
          </cell>
          <cell r="I19" t="str">
            <v>1</v>
          </cell>
          <cell r="J19" t="str">
            <v>1000</v>
          </cell>
          <cell r="K19" t="str">
            <v>RECURSOS LIVRES DA UNIAO</v>
          </cell>
          <cell r="L19" t="str">
            <v>3</v>
          </cell>
          <cell r="M19">
            <v>1674516</v>
          </cell>
          <cell r="N19">
            <v>1674516</v>
          </cell>
          <cell r="O19">
            <v>1674515.73</v>
          </cell>
          <cell r="P19">
            <v>1674515.73</v>
          </cell>
          <cell r="Q19">
            <v>1674515.73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7"/>
  <sheetViews>
    <sheetView showGridLines="0" tabSelected="1" view="pageBreakPreview" zoomScale="80" zoomScaleNormal="100" zoomScaleSheetLayoutView="80" workbookViewId="0">
      <selection activeCell="A7" sqref="A7:J7"/>
    </sheetView>
  </sheetViews>
  <sheetFormatPr defaultRowHeight="25.5" customHeight="1" x14ac:dyDescent="0.2"/>
  <cols>
    <col min="1" max="1" width="17.7109375" style="5" customWidth="1"/>
    <col min="2" max="2" width="35.7109375" style="5" customWidth="1"/>
    <col min="3" max="4" width="15.7109375" style="5" customWidth="1"/>
    <col min="5" max="6" width="55.7109375" style="5" customWidth="1"/>
    <col min="7" max="8" width="8.7109375" style="5" customWidth="1"/>
    <col min="9" max="9" width="35.7109375" style="5" customWidth="1"/>
    <col min="10" max="10" width="8.7109375" style="5" customWidth="1"/>
    <col min="11" max="11" width="14.7109375" style="5" bestFit="1" customWidth="1"/>
    <col min="12" max="12" width="11.28515625" style="5" bestFit="1" customWidth="1"/>
    <col min="13" max="13" width="12.42578125" style="5" bestFit="1" customWidth="1"/>
    <col min="14" max="14" width="14.85546875" style="5" bestFit="1" customWidth="1"/>
    <col min="15" max="15" width="15.42578125" style="5" bestFit="1" customWidth="1"/>
    <col min="16" max="19" width="17.28515625" style="5" customWidth="1"/>
    <col min="20" max="20" width="8.7109375" style="5" customWidth="1"/>
    <col min="21" max="21" width="17.28515625" style="5" customWidth="1"/>
    <col min="22" max="22" width="8.7109375" style="5" customWidth="1"/>
    <col min="23" max="23" width="17.28515625" style="5" customWidth="1"/>
    <col min="24" max="24" width="8.7109375" style="5" customWidth="1"/>
    <col min="25" max="30" width="9.140625" style="5"/>
    <col min="31" max="31" width="9.85546875" style="5" bestFit="1" customWidth="1"/>
    <col min="32" max="32" width="12.28515625" style="5" customWidth="1"/>
    <col min="33" max="33" width="9.28515625" style="5" bestFit="1" customWidth="1"/>
    <col min="34" max="35" width="11.7109375" style="5" bestFit="1" customWidth="1"/>
    <col min="36" max="36" width="12.42578125" style="5" bestFit="1" customWidth="1"/>
    <col min="37" max="16384" width="9.140625" style="5"/>
  </cols>
  <sheetData>
    <row r="1" spans="1:24" ht="12.75" x14ac:dyDescent="0.2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 x14ac:dyDescent="0.2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 x14ac:dyDescent="0.2">
      <c r="A3" s="1" t="s">
        <v>3</v>
      </c>
      <c r="B3" s="6" t="s">
        <v>4</v>
      </c>
      <c r="C3" s="6"/>
      <c r="D3" s="6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 x14ac:dyDescent="0.2">
      <c r="A4" s="5" t="s">
        <v>5</v>
      </c>
      <c r="B4" s="7">
        <v>45413</v>
      </c>
      <c r="C4" s="8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 x14ac:dyDescent="0.2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 x14ac:dyDescent="0.25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 x14ac:dyDescent="0.2">
      <c r="A8" s="16" t="s">
        <v>15</v>
      </c>
      <c r="B8" s="17"/>
      <c r="C8" s="18" t="s">
        <v>16</v>
      </c>
      <c r="D8" s="18" t="s">
        <v>17</v>
      </c>
      <c r="E8" s="16" t="s">
        <v>18</v>
      </c>
      <c r="F8" s="17"/>
      <c r="G8" s="18" t="s">
        <v>19</v>
      </c>
      <c r="H8" s="19" t="s">
        <v>20</v>
      </c>
      <c r="I8" s="20"/>
      <c r="J8" s="18" t="s">
        <v>21</v>
      </c>
      <c r="K8" s="21"/>
      <c r="L8" s="22" t="s">
        <v>22</v>
      </c>
      <c r="M8" s="22" t="s">
        <v>23</v>
      </c>
      <c r="N8" s="21"/>
      <c r="O8" s="21"/>
      <c r="P8" s="23" t="s">
        <v>24</v>
      </c>
      <c r="Q8" s="23" t="s">
        <v>25</v>
      </c>
      <c r="R8" s="21"/>
      <c r="S8" s="24" t="s">
        <v>26</v>
      </c>
      <c r="T8" s="25" t="s">
        <v>27</v>
      </c>
      <c r="U8" s="24" t="s">
        <v>28</v>
      </c>
      <c r="V8" s="26" t="s">
        <v>27</v>
      </c>
      <c r="W8" s="27" t="s">
        <v>29</v>
      </c>
      <c r="X8" s="26" t="s">
        <v>27</v>
      </c>
    </row>
    <row r="9" spans="1:24" ht="28.5" customHeight="1" thickBot="1" x14ac:dyDescent="0.25">
      <c r="A9" s="28" t="s">
        <v>30</v>
      </c>
      <c r="B9" s="28" t="s">
        <v>31</v>
      </c>
      <c r="C9" s="29"/>
      <c r="D9" s="29"/>
      <c r="E9" s="30" t="s">
        <v>32</v>
      </c>
      <c r="F9" s="30" t="s">
        <v>33</v>
      </c>
      <c r="G9" s="29"/>
      <c r="H9" s="30" t="s">
        <v>30</v>
      </c>
      <c r="I9" s="30" t="s">
        <v>31</v>
      </c>
      <c r="J9" s="29"/>
      <c r="K9" s="28" t="s">
        <v>34</v>
      </c>
      <c r="L9" s="30" t="s">
        <v>35</v>
      </c>
      <c r="M9" s="30" t="s">
        <v>36</v>
      </c>
      <c r="N9" s="30" t="s">
        <v>37</v>
      </c>
      <c r="O9" s="30" t="s">
        <v>38</v>
      </c>
      <c r="P9" s="30" t="s">
        <v>39</v>
      </c>
      <c r="Q9" s="30" t="s">
        <v>40</v>
      </c>
      <c r="R9" s="28" t="s">
        <v>41</v>
      </c>
      <c r="S9" s="31" t="s">
        <v>42</v>
      </c>
      <c r="T9" s="32" t="s">
        <v>43</v>
      </c>
      <c r="U9" s="31" t="s">
        <v>44</v>
      </c>
      <c r="V9" s="32" t="s">
        <v>45</v>
      </c>
      <c r="W9" s="33" t="s">
        <v>46</v>
      </c>
      <c r="X9" s="32" t="s">
        <v>47</v>
      </c>
    </row>
    <row r="10" spans="1:24" s="41" customFormat="1" ht="28.5" customHeight="1" x14ac:dyDescent="0.2">
      <c r="A10" s="34" t="str">
        <f>'[1]Access-Mai'!A10</f>
        <v>33904</v>
      </c>
      <c r="B10" s="34" t="str">
        <f>'[1]Access-Mai'!B10</f>
        <v>FUNDO DO REGIME GERAL DA PREVIDENCIA SOCIAL</v>
      </c>
      <c r="C10" s="34" t="str">
        <f>CONCATENATE('[1]Access-Mai'!C10,".",'[1]Access-Mai'!D10)</f>
        <v>28.846</v>
      </c>
      <c r="D10" s="34" t="str">
        <f>CONCATENATE('[1]Access-Mai'!E10,".",'[1]Access-Mai'!G10)</f>
        <v>0901.0625</v>
      </c>
      <c r="E10" s="35" t="str">
        <f>'[1]Access-Mai'!F10</f>
        <v>OPERACOES ESPECIAIS: CUMPRIMENTO DE SENTENCAS JUDICIAIS</v>
      </c>
      <c r="F10" s="36" t="str">
        <f>'[1]Access-Mai'!H10</f>
        <v>SENTENCAS JUDICIAIS TRANSITADAS EM JULGADO DE PEQUENO VALOR</v>
      </c>
      <c r="G10" s="34" t="str">
        <f>'[1]Access-Mai'!I10</f>
        <v>2</v>
      </c>
      <c r="H10" s="34" t="str">
        <f>'[1]Access-Mai'!J10</f>
        <v>1001</v>
      </c>
      <c r="I10" s="35" t="str">
        <f>'[1]Access-Mai'!K10</f>
        <v>RECURSOS LIVRES DA SEGURIDADE SOCIAL</v>
      </c>
      <c r="J10" s="34" t="str">
        <f>'[1]Access-Mai'!L10</f>
        <v>3</v>
      </c>
      <c r="K10" s="37"/>
      <c r="L10" s="37"/>
      <c r="M10" s="37"/>
      <c r="N10" s="38">
        <f t="shared" ref="N10:N19" si="0">K10+L10-M10</f>
        <v>0</v>
      </c>
      <c r="O10" s="37">
        <v>0</v>
      </c>
      <c r="P10" s="39">
        <f>IF('[1]Access-Mai'!N10=0,'[1]Access-Mai'!M10,0)</f>
        <v>997013555</v>
      </c>
      <c r="Q10" s="39">
        <f>IF('[1]Access-Mai'!N10&gt;0,'[1]Access-Mai'!N10-('[1]Access-Mai'!N10-'[1]Access-Mai'!M10),0)</f>
        <v>0</v>
      </c>
      <c r="R10" s="39">
        <f>N10-O10+P10+Q10</f>
        <v>997013555</v>
      </c>
      <c r="S10" s="39">
        <f>'[1]Access-Mai'!O10</f>
        <v>995654624.44000006</v>
      </c>
      <c r="T10" s="40">
        <f t="shared" ref="T10:T20" si="1">IF(R10&gt;0,S10/R10,0)</f>
        <v>0.99863699891221647</v>
      </c>
      <c r="U10" s="39">
        <f>'[1]Access-Mai'!P10</f>
        <v>995654624.44000006</v>
      </c>
      <c r="V10" s="40">
        <f t="shared" ref="V10:V20" si="2">IF(R10&gt;0,U10/R10,0)</f>
        <v>0.99863699891221647</v>
      </c>
      <c r="W10" s="39">
        <f>'[1]Access-Mai'!Q10</f>
        <v>995654624.44000006</v>
      </c>
      <c r="X10" s="40">
        <f t="shared" ref="X10:X20" si="3">IF(R10&gt;0,W10/R10,0)</f>
        <v>0.99863699891221647</v>
      </c>
    </row>
    <row r="11" spans="1:24" s="41" customFormat="1" ht="28.5" customHeight="1" x14ac:dyDescent="0.2">
      <c r="A11" s="34" t="str">
        <f>'[1]Access-Mai'!A11</f>
        <v>40901</v>
      </c>
      <c r="B11" s="34" t="str">
        <f>'[1]Access-Mai'!B11</f>
        <v>FUNDO DE AMPARO AO TRABALHADOR - FAT</v>
      </c>
      <c r="C11" s="34" t="str">
        <f>CONCATENATE('[1]Access-Mai'!C11,".",'[1]Access-Mai'!D11)</f>
        <v>28.846</v>
      </c>
      <c r="D11" s="34" t="str">
        <f>CONCATENATE('[1]Access-Mai'!E11,".",'[1]Access-Mai'!G11)</f>
        <v>0901.0625</v>
      </c>
      <c r="E11" s="35" t="str">
        <f>'[1]Access-Mai'!F11</f>
        <v>OPERACOES ESPECIAIS: CUMPRIMENTO DE SENTENCAS JUDICIAIS</v>
      </c>
      <c r="F11" s="36" t="str">
        <f>'[1]Access-Mai'!H11</f>
        <v>SENTENCAS JUDICIAIS TRANSITADAS EM JULGADO DE PEQUENO VALOR</v>
      </c>
      <c r="G11" s="34" t="str">
        <f>'[1]Access-Mai'!I11</f>
        <v>2</v>
      </c>
      <c r="H11" s="34" t="str">
        <f>'[1]Access-Mai'!J11</f>
        <v>1049</v>
      </c>
      <c r="I11" s="35" t="str">
        <f>'[1]Access-Mai'!K11</f>
        <v>REC.PROP.UO PARA APLIC. EM SEGURIDADE SOCIAL</v>
      </c>
      <c r="J11" s="34" t="str">
        <f>'[1]Access-Mai'!L11</f>
        <v>3</v>
      </c>
      <c r="K11" s="37"/>
      <c r="L11" s="37"/>
      <c r="M11" s="37"/>
      <c r="N11" s="38">
        <f t="shared" si="0"/>
        <v>0</v>
      </c>
      <c r="O11" s="37">
        <v>0</v>
      </c>
      <c r="P11" s="39">
        <f>IF('[1]Access-Mai'!N11=0,'[1]Access-Mai'!M11,0)</f>
        <v>109602</v>
      </c>
      <c r="Q11" s="39">
        <f>IF('[1]Access-Mai'!N11&gt;0,'[1]Access-Mai'!N11-('[1]Access-Mai'!N11-'[1]Access-Mai'!M11),0)</f>
        <v>0</v>
      </c>
      <c r="R11" s="39">
        <f t="shared" ref="R11:R19" si="4">N11-O11+P11+Q11</f>
        <v>109602</v>
      </c>
      <c r="S11" s="39">
        <f>'[1]Access-Mai'!O11</f>
        <v>109599.83</v>
      </c>
      <c r="T11" s="40">
        <f t="shared" si="1"/>
        <v>0.99998020109122099</v>
      </c>
      <c r="U11" s="39">
        <f>'[1]Access-Mai'!P11</f>
        <v>109599.83</v>
      </c>
      <c r="V11" s="40">
        <f t="shared" si="2"/>
        <v>0.99998020109122099</v>
      </c>
      <c r="W11" s="39">
        <f>'[1]Access-Mai'!Q11</f>
        <v>109599.83</v>
      </c>
      <c r="X11" s="40">
        <f t="shared" si="3"/>
        <v>0.99998020109122099</v>
      </c>
    </row>
    <row r="12" spans="1:24" s="41" customFormat="1" ht="28.5" customHeight="1" x14ac:dyDescent="0.2">
      <c r="A12" s="34" t="str">
        <f>'[1]Access-Mai'!A12</f>
        <v>55901</v>
      </c>
      <c r="B12" s="34" t="str">
        <f>'[1]Access-Mai'!B12</f>
        <v>FUNDO NACIONAL DE ASSISTENCIA SOCIAL</v>
      </c>
      <c r="C12" s="34" t="str">
        <f>CONCATENATE('[1]Access-Mai'!C12,".",'[1]Access-Mai'!D12)</f>
        <v>28.846</v>
      </c>
      <c r="D12" s="34" t="str">
        <f>CONCATENATE('[1]Access-Mai'!E12,".",'[1]Access-Mai'!G12)</f>
        <v>0901.0625</v>
      </c>
      <c r="E12" s="35" t="str">
        <f>'[1]Access-Mai'!F12</f>
        <v>OPERACOES ESPECIAIS: CUMPRIMENTO DE SENTENCAS JUDICIAIS</v>
      </c>
      <c r="F12" s="36" t="str">
        <f>'[1]Access-Mai'!H12</f>
        <v>SENTENCAS JUDICIAIS TRANSITADAS EM JULGADO DE PEQUENO VALOR</v>
      </c>
      <c r="G12" s="34" t="str">
        <f>'[1]Access-Mai'!I12</f>
        <v>2</v>
      </c>
      <c r="H12" s="34" t="str">
        <f>'[1]Access-Mai'!J12</f>
        <v>1001</v>
      </c>
      <c r="I12" s="35" t="str">
        <f>'[1]Access-Mai'!K12</f>
        <v>RECURSOS LIVRES DA SEGURIDADE SOCIAL</v>
      </c>
      <c r="J12" s="34" t="str">
        <f>'[1]Access-Mai'!L12</f>
        <v>3</v>
      </c>
      <c r="K12" s="37"/>
      <c r="L12" s="37"/>
      <c r="M12" s="37"/>
      <c r="N12" s="38">
        <f t="shared" si="0"/>
        <v>0</v>
      </c>
      <c r="O12" s="37">
        <v>0</v>
      </c>
      <c r="P12" s="39">
        <f>IF('[1]Access-Mai'!N12=0,'[1]Access-Mai'!M12,0)</f>
        <v>155034827</v>
      </c>
      <c r="Q12" s="39">
        <f>IF('[1]Access-Mai'!N12&gt;0,'[1]Access-Mai'!N12-('[1]Access-Mai'!N12-'[1]Access-Mai'!M12),0)</f>
        <v>0</v>
      </c>
      <c r="R12" s="39">
        <f t="shared" si="4"/>
        <v>155034827</v>
      </c>
      <c r="S12" s="39">
        <f>'[1]Access-Mai'!O12</f>
        <v>154953939.59999999</v>
      </c>
      <c r="T12" s="40">
        <f t="shared" si="1"/>
        <v>0.99947826303569842</v>
      </c>
      <c r="U12" s="39">
        <f>'[1]Access-Mai'!P12</f>
        <v>154953939.59999999</v>
      </c>
      <c r="V12" s="40">
        <f t="shared" si="2"/>
        <v>0.99947826303569842</v>
      </c>
      <c r="W12" s="39">
        <f>'[1]Access-Mai'!Q12</f>
        <v>154953939.59999999</v>
      </c>
      <c r="X12" s="40">
        <f t="shared" si="3"/>
        <v>0.99947826303569842</v>
      </c>
    </row>
    <row r="13" spans="1:24" s="41" customFormat="1" ht="28.5" customHeight="1" x14ac:dyDescent="0.2">
      <c r="A13" s="34" t="str">
        <f>'[1]Access-Mai'!A13</f>
        <v>71103</v>
      </c>
      <c r="B13" s="34" t="str">
        <f>'[1]Access-Mai'!B13</f>
        <v>ENCARGOS FINANC.DA UNIAO-SENTENCAS JUDICIAIS</v>
      </c>
      <c r="C13" s="34" t="str">
        <f>CONCATENATE('[1]Access-Mai'!C13,".",'[1]Access-Mai'!D13)</f>
        <v>28.846</v>
      </c>
      <c r="D13" s="34" t="str">
        <f>CONCATENATE('[1]Access-Mai'!E13,".",'[1]Access-Mai'!G13)</f>
        <v>0901.0005</v>
      </c>
      <c r="E13" s="35" t="str">
        <f>'[1]Access-Mai'!F13</f>
        <v>OPERACOES ESPECIAIS: CUMPRIMENTO DE SENTENCAS JUDICIAIS</v>
      </c>
      <c r="F13" s="36" t="str">
        <f>'[1]Access-Mai'!H13</f>
        <v>SENTENCAS JUDICIAIS TRANSITADAS EM JULGADO (PRECATORIOS)</v>
      </c>
      <c r="G13" s="34" t="str">
        <f>'[1]Access-Mai'!I13</f>
        <v>1</v>
      </c>
      <c r="H13" s="34" t="str">
        <f>'[1]Access-Mai'!J13</f>
        <v>1000</v>
      </c>
      <c r="I13" s="35" t="str">
        <f>'[1]Access-Mai'!K13</f>
        <v>RECURSOS LIVRES DA UNIAO</v>
      </c>
      <c r="J13" s="34" t="str">
        <f>'[1]Access-Mai'!L13</f>
        <v>5</v>
      </c>
      <c r="K13" s="37"/>
      <c r="L13" s="37"/>
      <c r="M13" s="37"/>
      <c r="N13" s="38">
        <f t="shared" si="0"/>
        <v>0</v>
      </c>
      <c r="O13" s="37">
        <v>0</v>
      </c>
      <c r="P13" s="39">
        <f>IF('[1]Access-Mai'!N13=0,'[1]Access-Mai'!M13,0)</f>
        <v>0</v>
      </c>
      <c r="Q13" s="39">
        <f>IF('[1]Access-Mai'!N13&gt;0,'[1]Access-Mai'!N13-('[1]Access-Mai'!N13-'[1]Access-Mai'!M13),0)</f>
        <v>125897696</v>
      </c>
      <c r="R13" s="39">
        <f t="shared" si="4"/>
        <v>125897696</v>
      </c>
      <c r="S13" s="39">
        <f>'[1]Access-Mai'!O13</f>
        <v>125897695.36</v>
      </c>
      <c r="T13" s="40">
        <f t="shared" si="1"/>
        <v>0.99999999491650748</v>
      </c>
      <c r="U13" s="39">
        <f>'[1]Access-Mai'!P13</f>
        <v>125897695.36</v>
      </c>
      <c r="V13" s="40">
        <f t="shared" si="2"/>
        <v>0.99999999491650748</v>
      </c>
      <c r="W13" s="39">
        <f>'[1]Access-Mai'!Q13</f>
        <v>125897695.36</v>
      </c>
      <c r="X13" s="40">
        <f t="shared" si="3"/>
        <v>0.99999999491650748</v>
      </c>
    </row>
    <row r="14" spans="1:24" s="41" customFormat="1" ht="28.5" customHeight="1" x14ac:dyDescent="0.2">
      <c r="A14" s="34" t="str">
        <f>'[1]Access-Mai'!A14</f>
        <v>71103</v>
      </c>
      <c r="B14" s="34" t="str">
        <f>'[1]Access-Mai'!B14</f>
        <v>ENCARGOS FINANC.DA UNIAO-SENTENCAS JUDICIAIS</v>
      </c>
      <c r="C14" s="34" t="str">
        <f>CONCATENATE('[1]Access-Mai'!C14,".",'[1]Access-Mai'!D14)</f>
        <v>28.846</v>
      </c>
      <c r="D14" s="34" t="str">
        <f>CONCATENATE('[1]Access-Mai'!E14,".",'[1]Access-Mai'!G14)</f>
        <v>0901.0005</v>
      </c>
      <c r="E14" s="35" t="str">
        <f>'[1]Access-Mai'!F14</f>
        <v>OPERACOES ESPECIAIS: CUMPRIMENTO DE SENTENCAS JUDICIAIS</v>
      </c>
      <c r="F14" s="36" t="str">
        <f>'[1]Access-Mai'!H14</f>
        <v>SENTENCAS JUDICIAIS TRANSITADAS EM JULGADO (PRECATORIOS)</v>
      </c>
      <c r="G14" s="34" t="str">
        <f>'[1]Access-Mai'!I14</f>
        <v>1</v>
      </c>
      <c r="H14" s="34" t="str">
        <f>'[1]Access-Mai'!J14</f>
        <v>1000</v>
      </c>
      <c r="I14" s="35" t="str">
        <f>'[1]Access-Mai'!K14</f>
        <v>RECURSOS LIVRES DA UNIAO</v>
      </c>
      <c r="J14" s="34" t="str">
        <f>'[1]Access-Mai'!L14</f>
        <v>3</v>
      </c>
      <c r="K14" s="37"/>
      <c r="L14" s="37"/>
      <c r="M14" s="37"/>
      <c r="N14" s="38">
        <f t="shared" si="0"/>
        <v>0</v>
      </c>
      <c r="O14" s="37">
        <v>0</v>
      </c>
      <c r="P14" s="39">
        <f>IF('[1]Access-Mai'!N14=0,'[1]Access-Mai'!M14,0)</f>
        <v>0</v>
      </c>
      <c r="Q14" s="39">
        <f>IF('[1]Access-Mai'!N14&gt;0,'[1]Access-Mai'!N14-('[1]Access-Mai'!N14-'[1]Access-Mai'!M14),0)</f>
        <v>1323343068</v>
      </c>
      <c r="R14" s="39">
        <f t="shared" si="4"/>
        <v>1323343068</v>
      </c>
      <c r="S14" s="39">
        <f>'[1]Access-Mai'!O14</f>
        <v>1323343067.5999999</v>
      </c>
      <c r="T14" s="40">
        <f t="shared" si="1"/>
        <v>0.99999999969773512</v>
      </c>
      <c r="U14" s="39">
        <f>'[1]Access-Mai'!P14</f>
        <v>1323343067.5999999</v>
      </c>
      <c r="V14" s="40">
        <f t="shared" si="2"/>
        <v>0.99999999969773512</v>
      </c>
      <c r="W14" s="39">
        <f>'[1]Access-Mai'!Q14</f>
        <v>1323343067.5999999</v>
      </c>
      <c r="X14" s="40">
        <f t="shared" si="3"/>
        <v>0.99999999969773512</v>
      </c>
    </row>
    <row r="15" spans="1:24" s="41" customFormat="1" ht="28.5" customHeight="1" x14ac:dyDescent="0.2">
      <c r="A15" s="34" t="str">
        <f>'[1]Access-Mai'!A15</f>
        <v>71103</v>
      </c>
      <c r="B15" s="34" t="str">
        <f>'[1]Access-Mai'!B15</f>
        <v>ENCARGOS FINANC.DA UNIAO-SENTENCAS JUDICIAIS</v>
      </c>
      <c r="C15" s="34" t="str">
        <f>CONCATENATE('[1]Access-Mai'!C15,".",'[1]Access-Mai'!D15)</f>
        <v>28.846</v>
      </c>
      <c r="D15" s="34" t="str">
        <f>CONCATENATE('[1]Access-Mai'!E15,".",'[1]Access-Mai'!G15)</f>
        <v>0901.00G5</v>
      </c>
      <c r="E15" s="35" t="str">
        <f>'[1]Access-Mai'!F15</f>
        <v>OPERACOES ESPECIAIS: CUMPRIMENTO DE SENTENCAS JUDICIAIS</v>
      </c>
      <c r="F15" s="36" t="str">
        <f>'[1]Access-Mai'!H15</f>
        <v>CONTRIBUICAO DA UNIAO, DE SUAS AUTARQUIAS E FUNDACOES PARA O</v>
      </c>
      <c r="G15" s="34" t="str">
        <f>'[1]Access-Mai'!I15</f>
        <v>1</v>
      </c>
      <c r="H15" s="34" t="str">
        <f>'[1]Access-Mai'!J15</f>
        <v>1000</v>
      </c>
      <c r="I15" s="35" t="str">
        <f>'[1]Access-Mai'!K15</f>
        <v>RECURSOS LIVRES DA UNIAO</v>
      </c>
      <c r="J15" s="34" t="str">
        <f>'[1]Access-Mai'!L15</f>
        <v>1</v>
      </c>
      <c r="K15" s="37"/>
      <c r="L15" s="37"/>
      <c r="M15" s="37"/>
      <c r="N15" s="38">
        <f t="shared" si="0"/>
        <v>0</v>
      </c>
      <c r="O15" s="37">
        <v>0</v>
      </c>
      <c r="P15" s="39">
        <f>IF('[1]Access-Mai'!N15=0,'[1]Access-Mai'!M15,0)</f>
        <v>3201265</v>
      </c>
      <c r="Q15" s="39">
        <f>IF('[1]Access-Mai'!N15&gt;0,'[1]Access-Mai'!N15-('[1]Access-Mai'!N15-'[1]Access-Mai'!M15),0)</f>
        <v>0</v>
      </c>
      <c r="R15" s="39">
        <f t="shared" si="4"/>
        <v>3201265</v>
      </c>
      <c r="S15" s="39">
        <f>'[1]Access-Mai'!O15</f>
        <v>3201263.22</v>
      </c>
      <c r="T15" s="40">
        <f t="shared" si="1"/>
        <v>0.99999944396980578</v>
      </c>
      <c r="U15" s="39">
        <f>'[1]Access-Mai'!P15</f>
        <v>3201263.22</v>
      </c>
      <c r="V15" s="40">
        <f t="shared" si="2"/>
        <v>0.99999944396980578</v>
      </c>
      <c r="W15" s="39">
        <f>'[1]Access-Mai'!Q15</f>
        <v>3201263.22</v>
      </c>
      <c r="X15" s="40">
        <f t="shared" si="3"/>
        <v>0.99999944396980578</v>
      </c>
    </row>
    <row r="16" spans="1:24" s="41" customFormat="1" ht="28.5" customHeight="1" x14ac:dyDescent="0.2">
      <c r="A16" s="34" t="str">
        <f>'[1]Access-Mai'!A16</f>
        <v>71103</v>
      </c>
      <c r="B16" s="34" t="str">
        <f>'[1]Access-Mai'!B16</f>
        <v>ENCARGOS FINANC.DA UNIAO-SENTENCAS JUDICIAIS</v>
      </c>
      <c r="C16" s="34" t="str">
        <f>CONCATENATE('[1]Access-Mai'!C16,".",'[1]Access-Mai'!D16)</f>
        <v>28.846</v>
      </c>
      <c r="D16" s="34" t="str">
        <f>CONCATENATE('[1]Access-Mai'!E16,".",'[1]Access-Mai'!G16)</f>
        <v>0901.0625</v>
      </c>
      <c r="E16" s="35" t="str">
        <f>'[1]Access-Mai'!F16</f>
        <v>OPERACOES ESPECIAIS: CUMPRIMENTO DE SENTENCAS JUDICIAIS</v>
      </c>
      <c r="F16" s="36" t="str">
        <f>'[1]Access-Mai'!H16</f>
        <v>SENTENCAS JUDICIAIS TRANSITADAS EM JULGADO DE PEQUENO VALOR</v>
      </c>
      <c r="G16" s="34" t="str">
        <f>'[1]Access-Mai'!I16</f>
        <v>1</v>
      </c>
      <c r="H16" s="34" t="str">
        <f>'[1]Access-Mai'!J16</f>
        <v>1000</v>
      </c>
      <c r="I16" s="35" t="str">
        <f>'[1]Access-Mai'!K16</f>
        <v>RECURSOS LIVRES DA UNIAO</v>
      </c>
      <c r="J16" s="34" t="str">
        <f>'[1]Access-Mai'!L16</f>
        <v>5</v>
      </c>
      <c r="K16" s="37"/>
      <c r="L16" s="37"/>
      <c r="M16" s="37"/>
      <c r="N16" s="38">
        <f t="shared" si="0"/>
        <v>0</v>
      </c>
      <c r="O16" s="37">
        <v>0</v>
      </c>
      <c r="P16" s="39">
        <f>IF('[1]Access-Mai'!N16=0,'[1]Access-Mai'!M16,0)</f>
        <v>579456</v>
      </c>
      <c r="Q16" s="39">
        <f>IF('[1]Access-Mai'!N16&gt;0,'[1]Access-Mai'!N16-('[1]Access-Mai'!N16-'[1]Access-Mai'!M16),0)</f>
        <v>0</v>
      </c>
      <c r="R16" s="39">
        <f t="shared" si="4"/>
        <v>579456</v>
      </c>
      <c r="S16" s="39">
        <f>'[1]Access-Mai'!O16</f>
        <v>579455.74</v>
      </c>
      <c r="T16" s="40">
        <f t="shared" si="1"/>
        <v>0.99999955130329132</v>
      </c>
      <c r="U16" s="39">
        <f>'[1]Access-Mai'!P16</f>
        <v>579455.74</v>
      </c>
      <c r="V16" s="40">
        <f t="shared" si="2"/>
        <v>0.99999955130329132</v>
      </c>
      <c r="W16" s="39">
        <f>'[1]Access-Mai'!Q16</f>
        <v>579455.74</v>
      </c>
      <c r="X16" s="40">
        <f t="shared" si="3"/>
        <v>0.99999955130329132</v>
      </c>
    </row>
    <row r="17" spans="1:36" s="41" customFormat="1" ht="28.5" customHeight="1" x14ac:dyDescent="0.2">
      <c r="A17" s="34" t="str">
        <f>'[1]Access-Mai'!A17</f>
        <v>71103</v>
      </c>
      <c r="B17" s="34" t="str">
        <f>'[1]Access-Mai'!B17</f>
        <v>ENCARGOS FINANC.DA UNIAO-SENTENCAS JUDICIAIS</v>
      </c>
      <c r="C17" s="34" t="str">
        <f>CONCATENATE('[1]Access-Mai'!C17,".",'[1]Access-Mai'!D17)</f>
        <v>28.846</v>
      </c>
      <c r="D17" s="34" t="str">
        <f>CONCATENATE('[1]Access-Mai'!E17,".",'[1]Access-Mai'!G17)</f>
        <v>0901.0625</v>
      </c>
      <c r="E17" s="35" t="str">
        <f>'[1]Access-Mai'!F17</f>
        <v>OPERACOES ESPECIAIS: CUMPRIMENTO DE SENTENCAS JUDICIAIS</v>
      </c>
      <c r="F17" s="36" t="str">
        <f>'[1]Access-Mai'!H17</f>
        <v>SENTENCAS JUDICIAIS TRANSITADAS EM JULGADO DE PEQUENO VALOR</v>
      </c>
      <c r="G17" s="34" t="str">
        <f>'[1]Access-Mai'!I17</f>
        <v>1</v>
      </c>
      <c r="H17" s="34" t="str">
        <f>'[1]Access-Mai'!J17</f>
        <v>1000</v>
      </c>
      <c r="I17" s="35" t="str">
        <f>'[1]Access-Mai'!K17</f>
        <v>RECURSOS LIVRES DA UNIAO</v>
      </c>
      <c r="J17" s="34" t="str">
        <f>'[1]Access-Mai'!L17</f>
        <v>3</v>
      </c>
      <c r="K17" s="37"/>
      <c r="L17" s="37"/>
      <c r="M17" s="37"/>
      <c r="N17" s="38">
        <f t="shared" si="0"/>
        <v>0</v>
      </c>
      <c r="O17" s="37">
        <v>0</v>
      </c>
      <c r="P17" s="39">
        <f>IF('[1]Access-Mai'!N17=0,'[1]Access-Mai'!M17,0)</f>
        <v>381404158</v>
      </c>
      <c r="Q17" s="39">
        <f>IF('[1]Access-Mai'!N17&gt;0,'[1]Access-Mai'!N17-('[1]Access-Mai'!N17-'[1]Access-Mai'!M17),0)</f>
        <v>0</v>
      </c>
      <c r="R17" s="39">
        <f t="shared" si="4"/>
        <v>381404158</v>
      </c>
      <c r="S17" s="39">
        <f>'[1]Access-Mai'!O17</f>
        <v>381048350.38999999</v>
      </c>
      <c r="T17" s="40">
        <f t="shared" si="1"/>
        <v>0.99906711135015991</v>
      </c>
      <c r="U17" s="39">
        <f>'[1]Access-Mai'!P17</f>
        <v>381048350.38999999</v>
      </c>
      <c r="V17" s="40">
        <f t="shared" si="2"/>
        <v>0.99906711135015991</v>
      </c>
      <c r="W17" s="39">
        <f>'[1]Access-Mai'!Q17</f>
        <v>381048350.38999999</v>
      </c>
      <c r="X17" s="40">
        <f t="shared" si="3"/>
        <v>0.99906711135015991</v>
      </c>
    </row>
    <row r="18" spans="1:36" s="41" customFormat="1" ht="28.5" customHeight="1" x14ac:dyDescent="0.2">
      <c r="A18" s="34" t="str">
        <f>'[1]Access-Mai'!A18</f>
        <v>71103</v>
      </c>
      <c r="B18" s="34" t="str">
        <f>'[1]Access-Mai'!B18</f>
        <v>ENCARGOS FINANC.DA UNIAO-SENTENCAS JUDICIAIS</v>
      </c>
      <c r="C18" s="34" t="str">
        <f>CONCATENATE('[1]Access-Mai'!C18,".",'[1]Access-Mai'!D18)</f>
        <v>28.846</v>
      </c>
      <c r="D18" s="34" t="str">
        <f>CONCATENATE('[1]Access-Mai'!E18,".",'[1]Access-Mai'!G18)</f>
        <v>0901.0625</v>
      </c>
      <c r="E18" s="35" t="str">
        <f>'[1]Access-Mai'!F18</f>
        <v>OPERACOES ESPECIAIS: CUMPRIMENTO DE SENTENCAS JUDICIAIS</v>
      </c>
      <c r="F18" s="36" t="str">
        <f>'[1]Access-Mai'!H18</f>
        <v>SENTENCAS JUDICIAIS TRANSITADAS EM JULGADO DE PEQUENO VALOR</v>
      </c>
      <c r="G18" s="34" t="str">
        <f>'[1]Access-Mai'!I18</f>
        <v>1</v>
      </c>
      <c r="H18" s="34" t="str">
        <f>'[1]Access-Mai'!J18</f>
        <v>1000</v>
      </c>
      <c r="I18" s="35" t="str">
        <f>'[1]Access-Mai'!K18</f>
        <v>RECURSOS LIVRES DA UNIAO</v>
      </c>
      <c r="J18" s="34" t="str">
        <f>'[1]Access-Mai'!L18</f>
        <v>1</v>
      </c>
      <c r="K18" s="37"/>
      <c r="L18" s="37"/>
      <c r="M18" s="37"/>
      <c r="N18" s="38">
        <f t="shared" si="0"/>
        <v>0</v>
      </c>
      <c r="O18" s="37">
        <v>0</v>
      </c>
      <c r="P18" s="39">
        <f>IF('[1]Access-Mai'!N18=0,'[1]Access-Mai'!M18,0)</f>
        <v>52127665</v>
      </c>
      <c r="Q18" s="39">
        <f>IF('[1]Access-Mai'!N18&gt;0,'[1]Access-Mai'!N18-('[1]Access-Mai'!N18-'[1]Access-Mai'!M18),0)</f>
        <v>0</v>
      </c>
      <c r="R18" s="39">
        <f t="shared" si="4"/>
        <v>52127665</v>
      </c>
      <c r="S18" s="39">
        <f>'[1]Access-Mai'!O18</f>
        <v>52112037.369999997</v>
      </c>
      <c r="T18" s="40">
        <f t="shared" si="1"/>
        <v>0.99970020468018272</v>
      </c>
      <c r="U18" s="39">
        <f>'[1]Access-Mai'!P18</f>
        <v>52112037.369999997</v>
      </c>
      <c r="V18" s="40">
        <f t="shared" si="2"/>
        <v>0.99970020468018272</v>
      </c>
      <c r="W18" s="39">
        <f>'[1]Access-Mai'!Q18</f>
        <v>52112037.369999997</v>
      </c>
      <c r="X18" s="40">
        <f t="shared" si="3"/>
        <v>0.99970020468018272</v>
      </c>
    </row>
    <row r="19" spans="1:36" s="41" customFormat="1" ht="28.5" customHeight="1" thickBot="1" x14ac:dyDescent="0.25">
      <c r="A19" s="34" t="str">
        <f>'[1]Access-Mai'!A19</f>
        <v>71103</v>
      </c>
      <c r="B19" s="34" t="str">
        <f>'[1]Access-Mai'!B19</f>
        <v>ENCARGOS FINANC.DA UNIAO-SENTENCAS JUDICIAIS</v>
      </c>
      <c r="C19" s="34" t="str">
        <f>CONCATENATE('[1]Access-Mai'!C19,".",'[1]Access-Mai'!D19)</f>
        <v>28.846</v>
      </c>
      <c r="D19" s="34" t="str">
        <f>CONCATENATE('[1]Access-Mai'!E19,".",'[1]Access-Mai'!G19)</f>
        <v>0901.0EC7</v>
      </c>
      <c r="E19" s="35" t="str">
        <f>'[1]Access-Mai'!F19</f>
        <v>OPERACOES ESPECIAIS: CUMPRIMENTO DE SENTENCAS JUDICIAIS</v>
      </c>
      <c r="F19" s="36" t="str">
        <f>'[1]Access-Mai'!H19</f>
        <v>SENTENCAS JUDICIAIS TRANSITADAS EM JULGADO (PRECATORIOS RELA</v>
      </c>
      <c r="G19" s="34" t="str">
        <f>'[1]Access-Mai'!I19</f>
        <v>1</v>
      </c>
      <c r="H19" s="34" t="str">
        <f>'[1]Access-Mai'!J19</f>
        <v>1000</v>
      </c>
      <c r="I19" s="35" t="str">
        <f>'[1]Access-Mai'!K19</f>
        <v>RECURSOS LIVRES DA UNIAO</v>
      </c>
      <c r="J19" s="34" t="str">
        <f>'[1]Access-Mai'!L19</f>
        <v>3</v>
      </c>
      <c r="K19" s="37"/>
      <c r="L19" s="37"/>
      <c r="M19" s="37"/>
      <c r="N19" s="38">
        <f t="shared" si="0"/>
        <v>0</v>
      </c>
      <c r="O19" s="37">
        <v>0</v>
      </c>
      <c r="P19" s="39">
        <f>IF('[1]Access-Mai'!N19=0,'[1]Access-Mai'!M19,0)</f>
        <v>0</v>
      </c>
      <c r="Q19" s="39">
        <f>IF('[1]Access-Mai'!N19&gt;0,'[1]Access-Mai'!N19-('[1]Access-Mai'!N19-'[1]Access-Mai'!M19),0)</f>
        <v>1674516</v>
      </c>
      <c r="R19" s="39">
        <f t="shared" si="4"/>
        <v>1674516</v>
      </c>
      <c r="S19" s="39">
        <f>'[1]Access-Mai'!O19</f>
        <v>1674515.73</v>
      </c>
      <c r="T19" s="40">
        <f t="shared" si="1"/>
        <v>0.99999983875937881</v>
      </c>
      <c r="U19" s="39">
        <f>'[1]Access-Mai'!P19</f>
        <v>1674515.73</v>
      </c>
      <c r="V19" s="40">
        <f t="shared" si="2"/>
        <v>0.99999983875937881</v>
      </c>
      <c r="W19" s="39">
        <f>'[1]Access-Mai'!Q19</f>
        <v>1674515.73</v>
      </c>
      <c r="X19" s="40">
        <f t="shared" si="3"/>
        <v>0.99999983875937881</v>
      </c>
    </row>
    <row r="20" spans="1:36" ht="28.5" customHeight="1" thickBot="1" x14ac:dyDescent="0.25">
      <c r="A20" s="14" t="s">
        <v>48</v>
      </c>
      <c r="B20" s="42"/>
      <c r="C20" s="42"/>
      <c r="D20" s="42"/>
      <c r="E20" s="42"/>
      <c r="F20" s="42"/>
      <c r="G20" s="42"/>
      <c r="H20" s="42"/>
      <c r="I20" s="42"/>
      <c r="J20" s="15"/>
      <c r="K20" s="43">
        <f t="shared" ref="K20:S20" si="5">SUM(K10:K19)</f>
        <v>0</v>
      </c>
      <c r="L20" s="43">
        <f t="shared" si="5"/>
        <v>0</v>
      </c>
      <c r="M20" s="43">
        <f t="shared" si="5"/>
        <v>0</v>
      </c>
      <c r="N20" s="43">
        <f t="shared" si="5"/>
        <v>0</v>
      </c>
      <c r="O20" s="43">
        <f t="shared" si="5"/>
        <v>0</v>
      </c>
      <c r="P20" s="44">
        <f t="shared" si="5"/>
        <v>1589470528</v>
      </c>
      <c r="Q20" s="44">
        <f t="shared" si="5"/>
        <v>1450915280</v>
      </c>
      <c r="R20" s="44">
        <f t="shared" si="5"/>
        <v>3040385808</v>
      </c>
      <c r="S20" s="44">
        <f t="shared" si="5"/>
        <v>3038574549.2799993</v>
      </c>
      <c r="T20" s="45">
        <f t="shared" si="1"/>
        <v>0.99940426681533812</v>
      </c>
      <c r="U20" s="44">
        <f>SUM(U10:U19)</f>
        <v>3038574549.2799993</v>
      </c>
      <c r="V20" s="46">
        <f t="shared" si="2"/>
        <v>0.99940426681533812</v>
      </c>
      <c r="W20" s="44">
        <f>SUM(W10:W19)</f>
        <v>3038574549.2799993</v>
      </c>
      <c r="X20" s="46">
        <f t="shared" si="3"/>
        <v>0.99940426681533812</v>
      </c>
    </row>
    <row r="21" spans="1:36" ht="12.75" x14ac:dyDescent="0.2">
      <c r="A21" s="2" t="s">
        <v>49</v>
      </c>
      <c r="B21" s="2"/>
      <c r="C21" s="2"/>
      <c r="D21" s="2"/>
      <c r="E21" s="2"/>
      <c r="F21" s="2"/>
      <c r="G21" s="2"/>
      <c r="H21" s="3"/>
      <c r="I21" s="3"/>
      <c r="J21" s="3"/>
      <c r="K21" s="2"/>
      <c r="L21" s="2"/>
      <c r="M21" s="2"/>
      <c r="N21" s="2"/>
      <c r="O21" s="2"/>
      <c r="P21" s="47"/>
      <c r="Q21" s="2"/>
      <c r="R21" s="2"/>
      <c r="S21" s="2"/>
      <c r="T21" s="2"/>
      <c r="U21" s="4"/>
      <c r="V21" s="2"/>
      <c r="W21" s="4"/>
      <c r="X21" s="2"/>
    </row>
    <row r="22" spans="1:36" ht="12.75" x14ac:dyDescent="0.2">
      <c r="A22" s="2" t="s">
        <v>50</v>
      </c>
      <c r="B22" s="48"/>
      <c r="C22" s="2"/>
      <c r="D22" s="2"/>
      <c r="E22" s="2"/>
      <c r="F22" s="2"/>
      <c r="G22" s="2"/>
      <c r="H22" s="3"/>
      <c r="I22" s="3"/>
      <c r="J22" s="3"/>
      <c r="K22" s="2"/>
      <c r="L22" s="2"/>
      <c r="M22" s="2"/>
      <c r="N22" s="49"/>
      <c r="O22" s="49"/>
      <c r="P22" s="50"/>
      <c r="Q22" s="49"/>
      <c r="R22" s="2"/>
      <c r="S22" s="2"/>
      <c r="T22" s="2"/>
      <c r="U22" s="4"/>
      <c r="V22" s="2"/>
      <c r="W22" s="4"/>
      <c r="X22" s="2"/>
    </row>
    <row r="23" spans="1:36" s="58" customFormat="1" ht="15.95" customHeight="1" x14ac:dyDescent="0.2">
      <c r="A23" s="51"/>
      <c r="B23" s="52"/>
      <c r="C23" s="51"/>
      <c r="D23" s="51"/>
      <c r="E23" s="51"/>
      <c r="F23" s="51"/>
      <c r="G23" s="51"/>
      <c r="H23" s="53"/>
      <c r="I23" s="53"/>
      <c r="J23" s="53"/>
      <c r="K23" s="51"/>
      <c r="L23" s="51"/>
      <c r="M23" s="54"/>
      <c r="N23" s="55"/>
      <c r="O23" s="55"/>
      <c r="P23" s="56"/>
      <c r="Q23" s="55"/>
      <c r="R23" s="54"/>
      <c r="S23" s="54"/>
      <c r="T23" s="54"/>
      <c r="U23" s="57"/>
      <c r="V23" s="54"/>
      <c r="W23" s="57"/>
      <c r="X23" s="54"/>
    </row>
    <row r="24" spans="1:36" s="58" customFormat="1" ht="15.95" customHeight="1" x14ac:dyDescent="0.2">
      <c r="K24" s="62"/>
      <c r="L24" s="62"/>
      <c r="M24" s="62"/>
      <c r="N24" s="62"/>
      <c r="O24" s="62"/>
      <c r="P24" s="62"/>
      <c r="Q24" s="62"/>
      <c r="R24" s="62"/>
      <c r="S24" s="63"/>
      <c r="T24" s="5"/>
      <c r="U24" s="5"/>
      <c r="V24" s="62"/>
      <c r="W24" s="62"/>
      <c r="X24" s="62"/>
      <c r="Y24" s="62"/>
      <c r="Z24" s="62"/>
      <c r="AA24" s="62"/>
      <c r="AB24" s="62"/>
      <c r="AC24" s="62"/>
      <c r="AD24" s="62"/>
      <c r="AE24" s="64"/>
      <c r="AF24" s="65"/>
      <c r="AG24" s="65"/>
      <c r="AH24" s="65"/>
      <c r="AI24" s="65"/>
      <c r="AJ24" s="64"/>
    </row>
    <row r="25" spans="1:36" s="58" customFormat="1" ht="15.95" customHeight="1" x14ac:dyDescent="0.2">
      <c r="K25" s="62"/>
      <c r="L25" s="62"/>
      <c r="M25" s="62"/>
      <c r="N25" s="62"/>
      <c r="O25" s="62"/>
      <c r="P25" s="62"/>
      <c r="Q25" s="62"/>
      <c r="R25" s="62"/>
      <c r="S25" s="63"/>
      <c r="T25" s="5"/>
      <c r="U25" s="5"/>
      <c r="V25" s="62"/>
      <c r="W25" s="62"/>
      <c r="X25" s="62"/>
      <c r="Y25" s="62"/>
      <c r="Z25" s="62"/>
      <c r="AA25" s="62"/>
      <c r="AB25" s="62"/>
      <c r="AC25" s="62"/>
      <c r="AD25" s="62"/>
      <c r="AE25" s="64"/>
      <c r="AF25" s="64"/>
      <c r="AG25" s="64"/>
      <c r="AH25" s="64"/>
      <c r="AI25" s="64"/>
      <c r="AJ25" s="64"/>
    </row>
    <row r="26" spans="1:36" s="58" customFormat="1" ht="15.95" customHeight="1" x14ac:dyDescent="0.2">
      <c r="K26" s="62"/>
      <c r="L26" s="62"/>
      <c r="M26" s="62"/>
      <c r="N26" s="62"/>
      <c r="O26" s="62"/>
      <c r="P26" s="62"/>
      <c r="Q26" s="62"/>
      <c r="R26" s="62"/>
      <c r="S26" s="63"/>
      <c r="T26" s="5"/>
      <c r="U26" s="5"/>
      <c r="V26" s="5"/>
      <c r="W26" s="5"/>
      <c r="X26" s="5"/>
      <c r="Y26" s="5"/>
      <c r="AJ26" s="66"/>
    </row>
    <row r="27" spans="1:36" s="58" customFormat="1" ht="15.95" customHeight="1" x14ac:dyDescent="0.2">
      <c r="K27" s="62"/>
      <c r="L27" s="62"/>
      <c r="M27" s="62"/>
      <c r="N27" s="62"/>
      <c r="O27" s="62"/>
      <c r="P27" s="62"/>
      <c r="Q27" s="62"/>
      <c r="R27" s="62"/>
      <c r="S27" s="63"/>
      <c r="V27" s="5"/>
      <c r="W27" s="5"/>
      <c r="X27" s="5"/>
      <c r="Y27" s="5"/>
    </row>
    <row r="28" spans="1:36" s="58" customFormat="1" ht="15.95" customHeight="1" x14ac:dyDescent="0.2">
      <c r="K28" s="62"/>
      <c r="L28" s="62"/>
      <c r="M28" s="62"/>
      <c r="N28" s="62"/>
      <c r="O28" s="62"/>
      <c r="P28" s="62"/>
      <c r="Q28" s="62"/>
      <c r="R28" s="62"/>
      <c r="S28" s="63"/>
      <c r="V28" s="5"/>
      <c r="W28" s="5"/>
      <c r="X28" s="5"/>
      <c r="Y28" s="5"/>
    </row>
    <row r="29" spans="1:36" s="58" customFormat="1" ht="15.95" customHeight="1" x14ac:dyDescent="0.2">
      <c r="K29" s="62"/>
      <c r="L29" s="62"/>
      <c r="M29" s="62"/>
      <c r="N29" s="62"/>
      <c r="O29" s="62"/>
      <c r="P29" s="62"/>
      <c r="Q29" s="62"/>
      <c r="R29" s="62"/>
      <c r="S29" s="63"/>
    </row>
    <row r="30" spans="1:36" s="58" customFormat="1" ht="15.95" customHeight="1" x14ac:dyDescent="0.2">
      <c r="M30" s="5"/>
      <c r="N30" s="5"/>
      <c r="O30" s="60"/>
      <c r="P30" s="60"/>
      <c r="Q30" s="60"/>
      <c r="R30" s="60"/>
      <c r="S30" s="67"/>
    </row>
    <row r="31" spans="1:36" s="58" customFormat="1" ht="15.95" customHeight="1" x14ac:dyDescent="0.2">
      <c r="M31" s="5"/>
      <c r="N31" s="5"/>
      <c r="O31" s="60"/>
      <c r="P31" s="60"/>
      <c r="Q31" s="60"/>
      <c r="R31" s="60"/>
      <c r="S31" s="5"/>
    </row>
    <row r="32" spans="1:36" s="58" customFormat="1" ht="15.95" customHeight="1" x14ac:dyDescent="0.2">
      <c r="O32" s="68"/>
      <c r="P32" s="68"/>
      <c r="Q32" s="68"/>
      <c r="R32" s="68"/>
    </row>
    <row r="33" spans="11:21" s="58" customFormat="1" ht="15.95" customHeight="1" x14ac:dyDescent="0.2">
      <c r="K33" s="59"/>
      <c r="L33" s="59"/>
      <c r="M33" s="59"/>
      <c r="N33" s="59"/>
      <c r="O33" s="59"/>
      <c r="P33" s="61"/>
      <c r="Q33" s="61"/>
      <c r="R33" s="68"/>
    </row>
    <row r="34" spans="11:21" s="58" customFormat="1" ht="15.95" customHeight="1" x14ac:dyDescent="0.2">
      <c r="K34" s="69"/>
      <c r="L34" s="70"/>
      <c r="M34" s="59"/>
      <c r="N34" s="59"/>
      <c r="O34" s="59"/>
      <c r="P34" s="61"/>
      <c r="Q34" s="61"/>
      <c r="R34" s="68"/>
    </row>
    <row r="35" spans="11:21" s="58" customFormat="1" ht="15.95" customHeight="1" x14ac:dyDescent="0.2">
      <c r="K35" s="59"/>
      <c r="L35" s="59"/>
      <c r="M35" s="59"/>
      <c r="N35" s="59"/>
      <c r="O35" s="59"/>
      <c r="P35" s="61"/>
      <c r="Q35" s="61"/>
      <c r="R35" s="68"/>
    </row>
    <row r="36" spans="11:21" s="58" customFormat="1" ht="15.95" customHeight="1" x14ac:dyDescent="0.2">
      <c r="K36" s="59"/>
      <c r="L36" s="59"/>
      <c r="M36" s="59"/>
      <c r="N36" s="59"/>
      <c r="O36" s="59"/>
      <c r="P36" s="61"/>
      <c r="Q36" s="61"/>
      <c r="R36" s="71"/>
      <c r="U36" s="72"/>
    </row>
    <row r="37" spans="11:21" s="58" customFormat="1" ht="15.95" customHeight="1" x14ac:dyDescent="0.2">
      <c r="K37" s="59"/>
      <c r="L37" s="59"/>
      <c r="M37" s="59"/>
      <c r="N37" s="59"/>
      <c r="O37" s="59"/>
      <c r="P37" s="61"/>
      <c r="Q37" s="61"/>
      <c r="R37" s="71"/>
    </row>
    <row r="38" spans="11:21" s="58" customFormat="1" ht="15.95" customHeight="1" x14ac:dyDescent="0.2">
      <c r="K38" s="59"/>
      <c r="L38" s="59"/>
      <c r="M38" s="59"/>
      <c r="N38" s="59"/>
      <c r="O38" s="59"/>
      <c r="P38" s="61"/>
      <c r="Q38" s="61"/>
      <c r="R38" s="71"/>
    </row>
    <row r="39" spans="11:21" s="58" customFormat="1" ht="15.95" customHeight="1" x14ac:dyDescent="0.2">
      <c r="K39" s="59"/>
      <c r="L39" s="59"/>
      <c r="M39" s="59"/>
      <c r="N39" s="59"/>
      <c r="O39" s="59"/>
      <c r="P39" s="61"/>
      <c r="Q39" s="61"/>
      <c r="R39" s="71"/>
    </row>
    <row r="40" spans="11:21" s="58" customFormat="1" ht="15.95" customHeight="1" x14ac:dyDescent="0.2">
      <c r="K40" s="59"/>
      <c r="L40" s="59"/>
      <c r="M40" s="59"/>
      <c r="N40" s="59"/>
      <c r="O40" s="59"/>
      <c r="P40" s="61"/>
      <c r="Q40" s="61"/>
      <c r="R40" s="71"/>
    </row>
    <row r="41" spans="11:21" s="58" customFormat="1" ht="15.95" customHeight="1" x14ac:dyDescent="0.2">
      <c r="K41" s="59"/>
      <c r="L41" s="59"/>
      <c r="M41" s="59"/>
      <c r="N41" s="59"/>
      <c r="O41" s="59"/>
      <c r="P41" s="61"/>
      <c r="Q41" s="61"/>
      <c r="R41" s="73"/>
    </row>
    <row r="42" spans="11:21" s="58" customFormat="1" ht="15.95" customHeight="1" x14ac:dyDescent="0.2">
      <c r="K42" s="59"/>
      <c r="L42" s="59"/>
      <c r="M42" s="59"/>
      <c r="N42" s="59"/>
      <c r="O42" s="59"/>
      <c r="P42" s="61"/>
      <c r="Q42" s="61"/>
    </row>
    <row r="43" spans="11:21" s="58" customFormat="1" ht="15.95" customHeight="1" x14ac:dyDescent="0.2">
      <c r="K43" s="59"/>
      <c r="L43" s="59"/>
      <c r="M43" s="59"/>
      <c r="N43" s="59"/>
      <c r="O43" s="59"/>
      <c r="P43" s="61"/>
      <c r="Q43" s="61"/>
    </row>
    <row r="44" spans="11:21" s="58" customFormat="1" ht="15.95" customHeight="1" x14ac:dyDescent="0.2">
      <c r="K44" s="59"/>
      <c r="L44" s="59"/>
      <c r="M44" s="59"/>
      <c r="N44" s="59"/>
      <c r="O44" s="59"/>
      <c r="P44" s="61"/>
      <c r="Q44" s="61"/>
    </row>
    <row r="45" spans="11:21" s="58" customFormat="1" ht="15.95" customHeight="1" x14ac:dyDescent="0.2">
      <c r="K45" s="59"/>
      <c r="L45" s="59"/>
      <c r="M45" s="59"/>
      <c r="N45" s="59"/>
      <c r="O45" s="59"/>
      <c r="P45" s="61"/>
      <c r="Q45" s="61"/>
    </row>
    <row r="46" spans="11:21" s="58" customFormat="1" ht="15.95" customHeight="1" x14ac:dyDescent="0.2">
      <c r="K46" s="59"/>
      <c r="L46" s="59"/>
      <c r="M46" s="59"/>
      <c r="N46" s="74"/>
      <c r="O46" s="59"/>
      <c r="P46" s="61"/>
      <c r="Q46" s="61"/>
    </row>
    <row r="47" spans="11:21" s="58" customFormat="1" ht="15.95" customHeight="1" x14ac:dyDescent="0.2">
      <c r="K47" s="61"/>
      <c r="L47" s="61"/>
      <c r="M47" s="61"/>
      <c r="N47" s="61"/>
      <c r="O47" s="61"/>
      <c r="P47" s="61"/>
      <c r="Q47" s="61"/>
    </row>
    <row r="48" spans="11:21" s="58" customFormat="1" ht="15.95" customHeight="1" x14ac:dyDescent="0.2">
      <c r="K48" s="61"/>
      <c r="L48" s="61"/>
      <c r="M48" s="61"/>
      <c r="N48" s="61"/>
      <c r="O48" s="61"/>
      <c r="P48" s="61"/>
      <c r="Q48" s="61"/>
    </row>
    <row r="49" spans="11:14" s="58" customFormat="1" ht="15.95" customHeight="1" x14ac:dyDescent="0.2">
      <c r="K49" s="61"/>
    </row>
    <row r="50" spans="11:14" s="58" customFormat="1" ht="15.95" customHeight="1" x14ac:dyDescent="0.2">
      <c r="N50" s="75"/>
    </row>
    <row r="51" spans="11:14" s="58" customFormat="1" ht="15.95" customHeight="1" x14ac:dyDescent="0.2"/>
    <row r="52" spans="11:14" s="58" customFormat="1" ht="15.95" customHeight="1" x14ac:dyDescent="0.2"/>
    <row r="53" spans="11:14" s="58" customFormat="1" ht="15.95" customHeight="1" x14ac:dyDescent="0.2"/>
    <row r="54" spans="11:14" s="58" customFormat="1" ht="15.95" customHeight="1" x14ac:dyDescent="0.2"/>
    <row r="55" spans="11:14" s="58" customFormat="1" ht="15.95" customHeight="1" x14ac:dyDescent="0.2"/>
    <row r="56" spans="11:14" s="58" customFormat="1" ht="15.95" customHeight="1" x14ac:dyDescent="0.2"/>
    <row r="57" spans="11:14" s="58" customFormat="1" ht="15.95" customHeight="1" x14ac:dyDescent="0.2"/>
    <row r="58" spans="11:14" s="58" customFormat="1" ht="15.95" customHeight="1" x14ac:dyDescent="0.2"/>
    <row r="59" spans="11:14" s="58" customFormat="1" ht="15.95" customHeight="1" x14ac:dyDescent="0.2"/>
    <row r="60" spans="11:14" s="58" customFormat="1" ht="15.95" customHeight="1" x14ac:dyDescent="0.2"/>
    <row r="61" spans="11:14" s="58" customFormat="1" ht="15.95" customHeight="1" x14ac:dyDescent="0.2"/>
    <row r="62" spans="11:14" s="58" customFormat="1" ht="15.95" customHeight="1" x14ac:dyDescent="0.2"/>
    <row r="63" spans="11:14" s="58" customFormat="1" ht="15.95" customHeight="1" x14ac:dyDescent="0.2"/>
    <row r="64" spans="11:14" s="58" customFormat="1" ht="15.95" customHeight="1" x14ac:dyDescent="0.2"/>
    <row r="65" s="58" customFormat="1" ht="15.95" customHeight="1" x14ac:dyDescent="0.2"/>
    <row r="66" s="58" customFormat="1" ht="15.95" customHeight="1" x14ac:dyDescent="0.2"/>
    <row r="67" s="58" customFormat="1" ht="15.95" customHeight="1" x14ac:dyDescent="0.2"/>
    <row r="68" s="58" customFormat="1" ht="15.95" customHeight="1" x14ac:dyDescent="0.2"/>
    <row r="69" s="58" customFormat="1" ht="15.95" customHeight="1" x14ac:dyDescent="0.2"/>
    <row r="70" s="58" customFormat="1" ht="15.95" customHeight="1" x14ac:dyDescent="0.2"/>
    <row r="71" s="58" customFormat="1" ht="15.95" customHeight="1" x14ac:dyDescent="0.2"/>
    <row r="72" s="58" customFormat="1" ht="15.95" customHeight="1" x14ac:dyDescent="0.2"/>
    <row r="73" s="58" customFormat="1" ht="15.95" customHeight="1" x14ac:dyDescent="0.2"/>
    <row r="74" s="58" customFormat="1" ht="15.95" customHeight="1" x14ac:dyDescent="0.2"/>
    <row r="75" s="58" customFormat="1" ht="15.95" customHeight="1" x14ac:dyDescent="0.2"/>
    <row r="76" s="58" customFormat="1" ht="15.95" customHeight="1" x14ac:dyDescent="0.2"/>
    <row r="77" s="58" customFormat="1" ht="15.95" customHeight="1" x14ac:dyDescent="0.2"/>
    <row r="78" s="58" customFormat="1" ht="15.95" customHeight="1" x14ac:dyDescent="0.2"/>
    <row r="79" s="58" customFormat="1" ht="15.95" customHeight="1" x14ac:dyDescent="0.2"/>
    <row r="80" s="58" customFormat="1" ht="15.95" customHeight="1" x14ac:dyDescent="0.2"/>
    <row r="81" s="58" customFormat="1" ht="15.95" customHeight="1" x14ac:dyDescent="0.2"/>
    <row r="82" s="58" customFormat="1" ht="15.95" customHeight="1" x14ac:dyDescent="0.2"/>
    <row r="83" s="58" customFormat="1" ht="15.95" customHeight="1" x14ac:dyDescent="0.2"/>
    <row r="84" s="58" customFormat="1" ht="15.95" customHeight="1" x14ac:dyDescent="0.2"/>
    <row r="85" s="58" customFormat="1" ht="15.95" customHeight="1" x14ac:dyDescent="0.2"/>
    <row r="86" s="58" customFormat="1" ht="15.95" customHeight="1" x14ac:dyDescent="0.2"/>
    <row r="87" s="58" customFormat="1" ht="15.95" customHeight="1" x14ac:dyDescent="0.2"/>
    <row r="88" s="58" customFormat="1" ht="15.95" customHeight="1" x14ac:dyDescent="0.2"/>
    <row r="89" s="58" customFormat="1" ht="15.95" customHeight="1" x14ac:dyDescent="0.2"/>
    <row r="90" s="58" customFormat="1" ht="15.95" customHeight="1" x14ac:dyDescent="0.2"/>
    <row r="91" s="58" customFormat="1" ht="15.95" customHeight="1" x14ac:dyDescent="0.2"/>
    <row r="92" s="58" customFormat="1" ht="15.95" customHeight="1" x14ac:dyDescent="0.2"/>
    <row r="93" s="58" customFormat="1" ht="15.95" customHeight="1" x14ac:dyDescent="0.2"/>
    <row r="94" s="58" customFormat="1" ht="15.95" customHeight="1" x14ac:dyDescent="0.2"/>
    <row r="95" s="58" customFormat="1" ht="15.95" customHeight="1" x14ac:dyDescent="0.2"/>
    <row r="96" s="58" customFormat="1" ht="15.95" customHeight="1" x14ac:dyDescent="0.2"/>
    <row r="97" spans="10:36" s="58" customFormat="1" ht="15.95" customHeight="1" x14ac:dyDescent="0.2"/>
    <row r="98" spans="10:36" s="58" customFormat="1" ht="15.95" customHeight="1" x14ac:dyDescent="0.2">
      <c r="J98" s="5"/>
    </row>
    <row r="99" spans="10:36" s="58" customFormat="1" ht="15.95" customHeight="1" x14ac:dyDescent="0.2">
      <c r="J99" s="5"/>
    </row>
    <row r="100" spans="10:36" s="58" customFormat="1" ht="15.95" customHeight="1" x14ac:dyDescent="0.2">
      <c r="J100" s="5"/>
    </row>
    <row r="101" spans="10:36" s="58" customFormat="1" ht="15.95" customHeight="1" x14ac:dyDescent="0.2">
      <c r="J101" s="5"/>
    </row>
    <row r="102" spans="10:36" ht="15.95" customHeight="1" x14ac:dyDescent="0.2">
      <c r="K102" s="58"/>
      <c r="L102" s="58"/>
      <c r="M102" s="58"/>
      <c r="N102" s="58"/>
      <c r="O102" s="58"/>
      <c r="P102" s="58"/>
      <c r="Q102" s="58"/>
      <c r="R102" s="58"/>
      <c r="S102" s="58"/>
      <c r="V102" s="58"/>
      <c r="W102" s="58"/>
      <c r="X102" s="58"/>
      <c r="Y102" s="58"/>
      <c r="Z102" s="58"/>
      <c r="AA102" s="58"/>
      <c r="AB102" s="58"/>
      <c r="AC102" s="58"/>
      <c r="AD102" s="58"/>
      <c r="AE102" s="58"/>
      <c r="AF102" s="58"/>
      <c r="AG102" s="58"/>
      <c r="AH102" s="58"/>
      <c r="AI102" s="58"/>
      <c r="AJ102" s="58"/>
    </row>
    <row r="103" spans="10:36" ht="15.95" customHeight="1" x14ac:dyDescent="0.2">
      <c r="K103" s="58"/>
      <c r="L103" s="58"/>
      <c r="M103" s="58"/>
      <c r="N103" s="58"/>
      <c r="O103" s="58"/>
      <c r="P103" s="58"/>
      <c r="Q103" s="58"/>
      <c r="R103" s="58"/>
      <c r="S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</row>
    <row r="104" spans="10:36" ht="15.95" customHeight="1" x14ac:dyDescent="0.2">
      <c r="K104" s="58"/>
      <c r="L104" s="58"/>
      <c r="M104" s="58"/>
      <c r="N104" s="58"/>
      <c r="O104" s="58"/>
      <c r="P104" s="58"/>
      <c r="Q104" s="58"/>
      <c r="R104" s="58"/>
      <c r="S104" s="58"/>
    </row>
    <row r="105" spans="10:36" ht="15.95" customHeight="1" x14ac:dyDescent="0.2">
      <c r="K105" s="58"/>
      <c r="L105" s="58"/>
      <c r="M105" s="58"/>
      <c r="N105" s="58"/>
      <c r="O105" s="58"/>
      <c r="P105" s="58"/>
      <c r="Q105" s="58"/>
      <c r="R105" s="58"/>
      <c r="S105" s="58"/>
    </row>
    <row r="106" spans="10:36" ht="15.95" customHeight="1" x14ac:dyDescent="0.2"/>
    <row r="107" spans="10:36" ht="15.95" customHeight="1" x14ac:dyDescent="0.2"/>
  </sheetData>
  <mergeCells count="17">
    <mergeCell ref="A20:J20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rintOptions horizontalCentered="1"/>
  <pageMargins left="0.23622047244094491" right="0.23622047244094491" top="0.74803149606299213" bottom="0.39370078740157483" header="0.31496062992125984" footer="0.31496062992125984"/>
  <pageSetup paperSize="9" scale="3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Mai</vt:lpstr>
      <vt:lpstr>Mai!Area_de_impressao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 HATSUE YOSHIZAWA</dc:creator>
  <cp:lastModifiedBy>LILIAN HATSUE YOSHIZAWA</cp:lastModifiedBy>
  <dcterms:created xsi:type="dcterms:W3CDTF">2024-06-19T15:12:10Z</dcterms:created>
  <dcterms:modified xsi:type="dcterms:W3CDTF">2024-06-19T15:12:58Z</dcterms:modified>
</cp:coreProperties>
</file>