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6 Junho\Publicacao internet TRF\Anexo II\090047\"/>
    </mc:Choice>
  </mc:AlternateContent>
  <bookViews>
    <workbookView xWindow="0" yWindow="0" windowWidth="28800" windowHeight="13590"/>
  </bookViews>
  <sheets>
    <sheet name="Jun" sheetId="1" r:id="rId1"/>
  </sheets>
  <externalReferences>
    <externalReference r:id="rId2"/>
  </externalReferences>
  <definedNames>
    <definedName name="_xlnm.Print_Area" localSheetId="0">Jun!$A$1:$X$22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M20" i="1"/>
  <c r="L20" i="1"/>
  <c r="K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T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U20" i="1" s="1"/>
  <c r="S10" i="1"/>
  <c r="S20" i="1" s="1"/>
  <c r="Q10" i="1"/>
  <c r="Q20" i="1" s="1"/>
  <c r="P10" i="1"/>
  <c r="P20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T18" i="1" l="1"/>
  <c r="X18" i="1"/>
  <c r="V18" i="1"/>
  <c r="X10" i="1"/>
  <c r="V10" i="1"/>
  <c r="R20" i="1"/>
  <c r="T10" i="1"/>
  <c r="X13" i="1"/>
  <c r="V13" i="1"/>
  <c r="T13" i="1"/>
  <c r="X16" i="1"/>
  <c r="V16" i="1"/>
  <c r="T16" i="1"/>
  <c r="T15" i="1"/>
  <c r="V15" i="1"/>
  <c r="X15" i="1"/>
  <c r="X19" i="1"/>
  <c r="V19" i="1"/>
  <c r="T19" i="1"/>
  <c r="T12" i="1"/>
  <c r="V12" i="1"/>
  <c r="X12" i="1"/>
  <c r="T17" i="1"/>
  <c r="N20" i="1"/>
  <c r="V11" i="1"/>
  <c r="V17" i="1"/>
  <c r="X14" i="1"/>
  <c r="T11" i="1"/>
  <c r="V14" i="1"/>
  <c r="V20" i="1" l="1"/>
  <c r="T20" i="1"/>
  <c r="X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<sst xmlns="http://schemas.openxmlformats.org/spreadsheetml/2006/main" count="55" uniqueCount="51">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</sst>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7" fillId="0" borderId="0" xfId="1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168" fontId="2" fillId="0" borderId="0" xfId="6" applyNumberFormat="1" applyFont="1" applyFill="1" applyBorder="1" applyAlignment="1">
      <alignment vertical="center"/>
    </xf>
    <xf numFmtId="168" fontId="7" fillId="0" borderId="0" xfId="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2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4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4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  <xf numFmtId="4" fontId="7" fillId="0" borderId="0" xfId="6" applyNumberFormat="1" applyFont="1" applyFill="1" applyBorder="1" applyAlignment="1">
      <alignment horizontal="right" vertical="center"/>
    </xf>
    <xf numFmtId="168" fontId="2" fillId="0" borderId="0" xfId="7" applyNumberFormat="1" applyFont="1" applyFill="1" applyBorder="1" applyAlignment="1">
      <alignment vertical="center"/>
    </xf>
    <xf numFmtId="0" fontId="2" fillId="0" borderId="0" xfId="6" applyFont="1" applyBorder="1" applyAlignment="1">
      <alignment vertical="center"/>
    </xf>
    <xf numFmtId="4" fontId="7" fillId="0" borderId="0" xfId="6" quotePrefix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169" fontId="2" fillId="0" borderId="0" xfId="6" applyNumberFormat="1" applyFont="1" applyFill="1" applyBorder="1" applyAlignment="1">
      <alignment vertical="center"/>
    </xf>
    <xf numFmtId="4" fontId="2" fillId="0" borderId="0" xfId="6" quotePrefix="1" applyNumberFormat="1" applyFont="1" applyFill="1" applyBorder="1" applyAlignment="1">
      <alignment horizontal="right" vertical="center"/>
    </xf>
    <xf numFmtId="4" fontId="2" fillId="0" borderId="0" xfId="6" applyNumberFormat="1" applyFont="1" applyFill="1" applyBorder="1" applyAlignment="1">
      <alignment horizontal="right" vertical="center"/>
    </xf>
    <xf numFmtId="4" fontId="7" fillId="0" borderId="0" xfId="6" applyNumberFormat="1" applyFont="1" applyFill="1" applyBorder="1" applyAlignment="1">
      <alignment horizontal="center" vertical="center"/>
    </xf>
    <xf numFmtId="0" fontId="7" fillId="0" borderId="0" xfId="6" applyFont="1" applyBorder="1" applyAlignment="1">
      <alignment vertical="center"/>
    </xf>
    <xf numFmtId="168" fontId="7" fillId="0" borderId="0" xfId="6" applyNumberFormat="1" applyFont="1" applyFill="1" applyBorder="1" applyAlignment="1">
      <alignment vertical="center" shrinkToFit="1"/>
    </xf>
    <xf numFmtId="168" fontId="7" fillId="0" borderId="0" xfId="0" applyNumberFormat="1" applyFont="1" applyFill="1" applyBorder="1" applyAlignment="1">
      <alignment vertical="center"/>
    </xf>
    <xf numFmtId="168" fontId="7" fillId="0" borderId="0" xfId="6" applyNumberFormat="1" applyFont="1" applyFill="1" applyBorder="1" applyAlignment="1">
      <alignment vertical="center"/>
    </xf>
    <xf numFmtId="40" fontId="7" fillId="0" borderId="0" xfId="0" quotePrefix="1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168" fontId="2" fillId="0" borderId="0" xfId="0" applyNumberFormat="1" applyFont="1" applyBorder="1" applyAlignment="1">
      <alignment vertical="center"/>
    </xf>
    <xf numFmtId="40" fontId="2" fillId="0" borderId="0" xfId="0" applyNumberFormat="1" applyFont="1" applyBorder="1" applyAlignment="1">
      <alignment vertical="center"/>
    </xf>
    <xf numFmtId="40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8" fillId="0" borderId="0" xfId="0" applyFont="1" applyBorder="1"/>
    <xf numFmtId="43" fontId="2" fillId="0" borderId="0" xfId="1" applyFont="1" applyBorder="1" applyAlignment="1">
      <alignment horizontal="left"/>
    </xf>
    <xf numFmtId="168" fontId="2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/>
    <xf numFmtId="170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Access-Abr"/>
      <sheetName val="Jun"/>
      <sheetName val="Access-Mai"/>
      <sheetName val="Access-Jan"/>
      <sheetName val="Access-Jun"/>
      <sheetName val="Access-Mar"/>
      <sheetName val="Access-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1001</v>
          </cell>
          <cell r="K10" t="str">
            <v>RECURSOS LIVRES DA SEGURIDADE SOCIAL</v>
          </cell>
          <cell r="L10" t="str">
            <v>3</v>
          </cell>
          <cell r="M10">
            <v>1228421118</v>
          </cell>
          <cell r="N10">
            <v>0</v>
          </cell>
          <cell r="O10">
            <v>1227655817.3</v>
          </cell>
          <cell r="P10">
            <v>1227655817.3</v>
          </cell>
          <cell r="Q10">
            <v>1227655817.3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1049</v>
          </cell>
          <cell r="K11" t="str">
            <v>REC.PROP.UO PARA APLIC. EM SEGURIDADE SOCIAL</v>
          </cell>
          <cell r="L11" t="str">
            <v>3</v>
          </cell>
          <cell r="M11">
            <v>146525</v>
          </cell>
          <cell r="N11">
            <v>0</v>
          </cell>
          <cell r="O11">
            <v>146522.06</v>
          </cell>
          <cell r="P11">
            <v>146522.06</v>
          </cell>
          <cell r="Q11">
            <v>146522.06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1001</v>
          </cell>
          <cell r="K12" t="str">
            <v>RECURSOS LIVRES DA SEGURIDADE SOCIAL</v>
          </cell>
          <cell r="L12" t="str">
            <v>3</v>
          </cell>
          <cell r="M12">
            <v>199004850</v>
          </cell>
          <cell r="N12">
            <v>0</v>
          </cell>
          <cell r="O12">
            <v>198820163.96000001</v>
          </cell>
          <cell r="P12">
            <v>198820163.96000001</v>
          </cell>
          <cell r="Q12">
            <v>198820163.96000001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5</v>
          </cell>
          <cell r="M13">
            <v>125897696</v>
          </cell>
          <cell r="N13">
            <v>125897696</v>
          </cell>
          <cell r="O13">
            <v>125897695.36</v>
          </cell>
          <cell r="P13">
            <v>125897695.36</v>
          </cell>
          <cell r="Q13">
            <v>125897695.36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1323343068</v>
          </cell>
          <cell r="N14">
            <v>1323343068</v>
          </cell>
          <cell r="O14">
            <v>1323343067.5999999</v>
          </cell>
          <cell r="P14">
            <v>1323343067.5999999</v>
          </cell>
          <cell r="Q14">
            <v>1323343067.5999999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6449633</v>
          </cell>
          <cell r="N15">
            <v>0</v>
          </cell>
          <cell r="O15">
            <v>6449629.7199999997</v>
          </cell>
          <cell r="P15">
            <v>6449629.7199999997</v>
          </cell>
          <cell r="Q15">
            <v>6449629.7199999997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5</v>
          </cell>
          <cell r="M16">
            <v>579456</v>
          </cell>
          <cell r="N16">
            <v>0</v>
          </cell>
          <cell r="O16">
            <v>579455.74</v>
          </cell>
          <cell r="P16">
            <v>579455.74</v>
          </cell>
          <cell r="Q16">
            <v>579455.74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431826667</v>
          </cell>
          <cell r="N17">
            <v>0</v>
          </cell>
          <cell r="O17">
            <v>431446599.31999999</v>
          </cell>
          <cell r="P17">
            <v>431446599.31999999</v>
          </cell>
          <cell r="Q17">
            <v>431446599.31999999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71439870</v>
          </cell>
          <cell r="N18">
            <v>0</v>
          </cell>
          <cell r="O18">
            <v>71405986.359999999</v>
          </cell>
          <cell r="P18">
            <v>71405986.359999999</v>
          </cell>
          <cell r="Q18">
            <v>71405986.359999999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0EC7</v>
          </cell>
          <cell r="H19" t="str">
            <v>SENTENCAS JUDICIAIS TRANSITADAS EM JULGADO (PRECATORIOS RELA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1674516</v>
          </cell>
          <cell r="N19">
            <v>1674516</v>
          </cell>
          <cell r="O19">
            <v>1674515.73</v>
          </cell>
          <cell r="P19">
            <v>1674515.73</v>
          </cell>
          <cell r="Q19">
            <v>1674515.73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45444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'[1]Access-Jun'!A10</f>
        <v>33904</v>
      </c>
      <c r="B10" s="34" t="str">
        <f>'[1]Access-Jun'!B10</f>
        <v>FUNDO DO REGIME GERAL DA PREVIDENCIA SOCIAL</v>
      </c>
      <c r="C10" s="34" t="str">
        <f>CONCATENATE('[1]Access-Jun'!C10,".",'[1]Access-Jun'!D10)</f>
        <v>28.846</v>
      </c>
      <c r="D10" s="34" t="str">
        <f>CONCATENATE('[1]Access-Jun'!E10,".",'[1]Access-Jun'!G10)</f>
        <v>0901.0625</v>
      </c>
      <c r="E10" s="35" t="str">
        <f>'[1]Access-Jun'!F10</f>
        <v>OPERACOES ESPECIAIS: CUMPRIMENTO DE SENTENCAS JUDICIAIS</v>
      </c>
      <c r="F10" s="36" t="str">
        <f>'[1]Access-Jun'!H10</f>
        <v>SENTENCAS JUDICIAIS TRANSITADAS EM JULGADO DE PEQUENO VALOR</v>
      </c>
      <c r="G10" s="34" t="str">
        <f>'[1]Access-Jun'!I10</f>
        <v>2</v>
      </c>
      <c r="H10" s="34" t="str">
        <f>'[1]Access-Jun'!J10</f>
        <v>1001</v>
      </c>
      <c r="I10" s="35" t="str">
        <f>'[1]Access-Jun'!K10</f>
        <v>RECURSOS LIVRES DA SEGURIDADE SOCIAL</v>
      </c>
      <c r="J10" s="34" t="str">
        <f>'[1]Access-Jun'!L10</f>
        <v>3</v>
      </c>
      <c r="K10" s="37"/>
      <c r="L10" s="37"/>
      <c r="M10" s="37"/>
      <c r="N10" s="38">
        <f t="shared" ref="N10:N19" si="0">K10+L10-M10</f>
        <v>0</v>
      </c>
      <c r="O10" s="37">
        <v>0</v>
      </c>
      <c r="P10" s="39">
        <f>IF('[1]Access-Jun'!N10=0,'[1]Access-Jun'!M10,0)</f>
        <v>1228421118</v>
      </c>
      <c r="Q10" s="39">
        <f>IF('[1]Access-Jun'!N10&gt;0,'[1]Access-Jun'!N10-('[1]Access-Jun'!N10-'[1]Access-Jun'!M10),0)</f>
        <v>0</v>
      </c>
      <c r="R10" s="39">
        <f>N10-O10+P10+Q10</f>
        <v>1228421118</v>
      </c>
      <c r="S10" s="39">
        <f>'[1]Access-Jun'!O10</f>
        <v>1227655817.3</v>
      </c>
      <c r="T10" s="40">
        <f t="shared" ref="T10:T20" si="1">IF(R10&gt;0,S10/R10,0)</f>
        <v>0.99937700460470258</v>
      </c>
      <c r="U10" s="39">
        <f>'[1]Access-Jun'!P10</f>
        <v>1227655817.3</v>
      </c>
      <c r="V10" s="40">
        <f t="shared" ref="V10:V20" si="2">IF(R10&gt;0,U10/R10,0)</f>
        <v>0.99937700460470258</v>
      </c>
      <c r="W10" s="39">
        <f>'[1]Access-Jun'!Q10</f>
        <v>1227655817.3</v>
      </c>
      <c r="X10" s="40">
        <f t="shared" ref="X10:X20" si="3">IF(R10&gt;0,W10/R10,0)</f>
        <v>0.99937700460470258</v>
      </c>
    </row>
    <row r="11" spans="1:24" s="41" customFormat="1" ht="28.5" customHeight="1" x14ac:dyDescent="0.2">
      <c r="A11" s="34" t="str">
        <f>'[1]Access-Jun'!A11</f>
        <v>40901</v>
      </c>
      <c r="B11" s="34" t="str">
        <f>'[1]Access-Jun'!B11</f>
        <v>FUNDO DE AMPARO AO TRABALHADOR - FAT</v>
      </c>
      <c r="C11" s="34" t="str">
        <f>CONCATENATE('[1]Access-Jun'!C11,".",'[1]Access-Jun'!D11)</f>
        <v>28.846</v>
      </c>
      <c r="D11" s="34" t="str">
        <f>CONCATENATE('[1]Access-Jun'!E11,".",'[1]Access-Jun'!G11)</f>
        <v>0901.0625</v>
      </c>
      <c r="E11" s="35" t="str">
        <f>'[1]Access-Jun'!F11</f>
        <v>OPERACOES ESPECIAIS: CUMPRIMENTO DE SENTENCAS JUDICIAIS</v>
      </c>
      <c r="F11" s="36" t="str">
        <f>'[1]Access-Jun'!H11</f>
        <v>SENTENCAS JUDICIAIS TRANSITADAS EM JULGADO DE PEQUENO VALOR</v>
      </c>
      <c r="G11" s="34" t="str">
        <f>'[1]Access-Jun'!I11</f>
        <v>2</v>
      </c>
      <c r="H11" s="34" t="str">
        <f>'[1]Access-Jun'!J11</f>
        <v>1049</v>
      </c>
      <c r="I11" s="35" t="str">
        <f>'[1]Access-Jun'!K11</f>
        <v>REC.PROP.UO PARA APLIC. EM SEGURIDADE SOCIAL</v>
      </c>
      <c r="J11" s="34" t="str">
        <f>'[1]Access-Jun'!L11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IF('[1]Access-Jun'!N11=0,'[1]Access-Jun'!M11,0)</f>
        <v>146525</v>
      </c>
      <c r="Q11" s="39">
        <f>IF('[1]Access-Jun'!N11&gt;0,'[1]Access-Jun'!N11-('[1]Access-Jun'!N11-'[1]Access-Jun'!M11),0)</f>
        <v>0</v>
      </c>
      <c r="R11" s="39">
        <f t="shared" ref="R11:R19" si="4">N11-O11+P11+Q11</f>
        <v>146525</v>
      </c>
      <c r="S11" s="39">
        <f>'[1]Access-Jun'!O11</f>
        <v>146522.06</v>
      </c>
      <c r="T11" s="40">
        <f t="shared" si="1"/>
        <v>0.99997993516464767</v>
      </c>
      <c r="U11" s="39">
        <f>'[1]Access-Jun'!P11</f>
        <v>146522.06</v>
      </c>
      <c r="V11" s="40">
        <f t="shared" si="2"/>
        <v>0.99997993516464767</v>
      </c>
      <c r="W11" s="39">
        <f>'[1]Access-Jun'!Q11</f>
        <v>146522.06</v>
      </c>
      <c r="X11" s="40">
        <f t="shared" si="3"/>
        <v>0.99997993516464767</v>
      </c>
    </row>
    <row r="12" spans="1:24" s="41" customFormat="1" ht="28.5" customHeight="1" x14ac:dyDescent="0.2">
      <c r="A12" s="34" t="str">
        <f>'[1]Access-Jun'!A12</f>
        <v>55901</v>
      </c>
      <c r="B12" s="34" t="str">
        <f>'[1]Access-Jun'!B12</f>
        <v>FUNDO NACIONAL DE ASSISTENCIA SOCIAL</v>
      </c>
      <c r="C12" s="34" t="str">
        <f>CONCATENATE('[1]Access-Jun'!C12,".",'[1]Access-Jun'!D12)</f>
        <v>28.846</v>
      </c>
      <c r="D12" s="34" t="str">
        <f>CONCATENATE('[1]Access-Jun'!E12,".",'[1]Access-Jun'!G12)</f>
        <v>0901.0625</v>
      </c>
      <c r="E12" s="35" t="str">
        <f>'[1]Access-Jun'!F12</f>
        <v>OPERACOES ESPECIAIS: CUMPRIMENTO DE SENTENCAS JUDICIAIS</v>
      </c>
      <c r="F12" s="36" t="str">
        <f>'[1]Access-Jun'!H12</f>
        <v>SENTENCAS JUDICIAIS TRANSITADAS EM JULGADO DE PEQUENO VALOR</v>
      </c>
      <c r="G12" s="34" t="str">
        <f>'[1]Access-Jun'!I12</f>
        <v>2</v>
      </c>
      <c r="H12" s="34" t="str">
        <f>'[1]Access-Jun'!J12</f>
        <v>1001</v>
      </c>
      <c r="I12" s="35" t="str">
        <f>'[1]Access-Jun'!K12</f>
        <v>RECURSOS LIVRES DA SEGURIDADE SOCIAL</v>
      </c>
      <c r="J12" s="34" t="str">
        <f>'[1]Access-Jun'!L12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IF('[1]Access-Jun'!N12=0,'[1]Access-Jun'!M12,0)</f>
        <v>199004850</v>
      </c>
      <c r="Q12" s="39">
        <f>IF('[1]Access-Jun'!N12&gt;0,'[1]Access-Jun'!N12-('[1]Access-Jun'!N12-'[1]Access-Jun'!M12),0)</f>
        <v>0</v>
      </c>
      <c r="R12" s="39">
        <f t="shared" si="4"/>
        <v>199004850</v>
      </c>
      <c r="S12" s="39">
        <f>'[1]Access-Jun'!O12</f>
        <v>198820163.96000001</v>
      </c>
      <c r="T12" s="40">
        <f t="shared" si="1"/>
        <v>0.99907195206548993</v>
      </c>
      <c r="U12" s="39">
        <f>'[1]Access-Jun'!P12</f>
        <v>198820163.96000001</v>
      </c>
      <c r="V12" s="40">
        <f t="shared" si="2"/>
        <v>0.99907195206548993</v>
      </c>
      <c r="W12" s="39">
        <f>'[1]Access-Jun'!Q12</f>
        <v>198820163.96000001</v>
      </c>
      <c r="X12" s="40">
        <f t="shared" si="3"/>
        <v>0.99907195206548993</v>
      </c>
    </row>
    <row r="13" spans="1:24" s="41" customFormat="1" ht="28.5" customHeight="1" x14ac:dyDescent="0.2">
      <c r="A13" s="34" t="str">
        <f>'[1]Access-Jun'!A13</f>
        <v>71103</v>
      </c>
      <c r="B13" s="34" t="str">
        <f>'[1]Access-Jun'!B13</f>
        <v>ENCARGOS FINANC.DA UNIAO-SENTENCAS JUDICIAIS</v>
      </c>
      <c r="C13" s="34" t="str">
        <f>CONCATENATE('[1]Access-Jun'!C13,".",'[1]Access-Jun'!D13)</f>
        <v>28.846</v>
      </c>
      <c r="D13" s="34" t="str">
        <f>CONCATENATE('[1]Access-Jun'!E13,".",'[1]Access-Jun'!G13)</f>
        <v>0901.0005</v>
      </c>
      <c r="E13" s="35" t="str">
        <f>'[1]Access-Jun'!F13</f>
        <v>OPERACOES ESPECIAIS: CUMPRIMENTO DE SENTENCAS JUDICIAIS</v>
      </c>
      <c r="F13" s="36" t="str">
        <f>'[1]Access-Jun'!H13</f>
        <v>SENTENCAS JUDICIAIS TRANSITADAS EM JULGADO (PRECATORIOS)</v>
      </c>
      <c r="G13" s="34" t="str">
        <f>'[1]Access-Jun'!I13</f>
        <v>1</v>
      </c>
      <c r="H13" s="34" t="str">
        <f>'[1]Access-Jun'!J13</f>
        <v>1000</v>
      </c>
      <c r="I13" s="35" t="str">
        <f>'[1]Access-Jun'!K13</f>
        <v>RECURSOS LIVRES DA UNIAO</v>
      </c>
      <c r="J13" s="34" t="str">
        <f>'[1]Access-Jun'!L13</f>
        <v>5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IF('[1]Access-Jun'!N13=0,'[1]Access-Jun'!M13,0)</f>
        <v>0</v>
      </c>
      <c r="Q13" s="39">
        <f>IF('[1]Access-Jun'!N13&gt;0,'[1]Access-Jun'!N13-('[1]Access-Jun'!N13-'[1]Access-Jun'!M13),0)</f>
        <v>125897696</v>
      </c>
      <c r="R13" s="39">
        <f t="shared" si="4"/>
        <v>125897696</v>
      </c>
      <c r="S13" s="39">
        <f>'[1]Access-Jun'!O13</f>
        <v>125897695.36</v>
      </c>
      <c r="T13" s="40">
        <f t="shared" si="1"/>
        <v>0.99999999491650748</v>
      </c>
      <c r="U13" s="39">
        <f>'[1]Access-Jun'!P13</f>
        <v>125897695.36</v>
      </c>
      <c r="V13" s="40">
        <f t="shared" si="2"/>
        <v>0.99999999491650748</v>
      </c>
      <c r="W13" s="39">
        <f>'[1]Access-Jun'!Q13</f>
        <v>125897695.36</v>
      </c>
      <c r="X13" s="40">
        <f t="shared" si="3"/>
        <v>0.99999999491650748</v>
      </c>
    </row>
    <row r="14" spans="1:24" s="41" customFormat="1" ht="28.5" customHeight="1" x14ac:dyDescent="0.2">
      <c r="A14" s="34" t="str">
        <f>'[1]Access-Jun'!A14</f>
        <v>71103</v>
      </c>
      <c r="B14" s="34" t="str">
        <f>'[1]Access-Jun'!B14</f>
        <v>ENCARGOS FINANC.DA UNIAO-SENTENCAS JUDICIAIS</v>
      </c>
      <c r="C14" s="34" t="str">
        <f>CONCATENATE('[1]Access-Jun'!C14,".",'[1]Access-Jun'!D14)</f>
        <v>28.846</v>
      </c>
      <c r="D14" s="34" t="str">
        <f>CONCATENATE('[1]Access-Jun'!E14,".",'[1]Access-Jun'!G14)</f>
        <v>0901.0005</v>
      </c>
      <c r="E14" s="35" t="str">
        <f>'[1]Access-Jun'!F14</f>
        <v>OPERACOES ESPECIAIS: CUMPRIMENTO DE SENTENCAS JUDICIAIS</v>
      </c>
      <c r="F14" s="36" t="str">
        <f>'[1]Access-Jun'!H14</f>
        <v>SENTENCAS JUDICIAIS TRANSITADAS EM JULGADO (PRECATORIOS)</v>
      </c>
      <c r="G14" s="34" t="str">
        <f>'[1]Access-Jun'!I14</f>
        <v>1</v>
      </c>
      <c r="H14" s="34" t="str">
        <f>'[1]Access-Jun'!J14</f>
        <v>1000</v>
      </c>
      <c r="I14" s="35" t="str">
        <f>'[1]Access-Jun'!K14</f>
        <v>RECURSOS LIVRES DA UNIAO</v>
      </c>
      <c r="J14" s="34" t="str">
        <f>'[1]Access-Jun'!L14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IF('[1]Access-Jun'!N14=0,'[1]Access-Jun'!M14,0)</f>
        <v>0</v>
      </c>
      <c r="Q14" s="39">
        <f>IF('[1]Access-Jun'!N14&gt;0,'[1]Access-Jun'!N14-('[1]Access-Jun'!N14-'[1]Access-Jun'!M14),0)</f>
        <v>1323343068</v>
      </c>
      <c r="R14" s="39">
        <f t="shared" si="4"/>
        <v>1323343068</v>
      </c>
      <c r="S14" s="39">
        <f>'[1]Access-Jun'!O14</f>
        <v>1323343067.5999999</v>
      </c>
      <c r="T14" s="40">
        <f t="shared" si="1"/>
        <v>0.99999999969773512</v>
      </c>
      <c r="U14" s="39">
        <f>'[1]Access-Jun'!P14</f>
        <v>1323343067.5999999</v>
      </c>
      <c r="V14" s="40">
        <f t="shared" si="2"/>
        <v>0.99999999969773512</v>
      </c>
      <c r="W14" s="39">
        <f>'[1]Access-Jun'!Q14</f>
        <v>1323343067.5999999</v>
      </c>
      <c r="X14" s="40">
        <f t="shared" si="3"/>
        <v>0.99999999969773512</v>
      </c>
    </row>
    <row r="15" spans="1:24" s="41" customFormat="1" ht="28.5" customHeight="1" x14ac:dyDescent="0.2">
      <c r="A15" s="34" t="str">
        <f>'[1]Access-Jun'!A15</f>
        <v>71103</v>
      </c>
      <c r="B15" s="34" t="str">
        <f>'[1]Access-Jun'!B15</f>
        <v>ENCARGOS FINANC.DA UNIAO-SENTENCAS JUDICIAIS</v>
      </c>
      <c r="C15" s="34" t="str">
        <f>CONCATENATE('[1]Access-Jun'!C15,".",'[1]Access-Jun'!D15)</f>
        <v>28.846</v>
      </c>
      <c r="D15" s="34" t="str">
        <f>CONCATENATE('[1]Access-Jun'!E15,".",'[1]Access-Jun'!G15)</f>
        <v>0901.00G5</v>
      </c>
      <c r="E15" s="35" t="str">
        <f>'[1]Access-Jun'!F15</f>
        <v>OPERACOES ESPECIAIS: CUMPRIMENTO DE SENTENCAS JUDICIAIS</v>
      </c>
      <c r="F15" s="36" t="str">
        <f>'[1]Access-Jun'!H15</f>
        <v>CONTRIBUICAO DA UNIAO, DE SUAS AUTARQUIAS E FUNDACOES PARA O</v>
      </c>
      <c r="G15" s="34" t="str">
        <f>'[1]Access-Jun'!I15</f>
        <v>1</v>
      </c>
      <c r="H15" s="34" t="str">
        <f>'[1]Access-Jun'!J15</f>
        <v>1000</v>
      </c>
      <c r="I15" s="35" t="str">
        <f>'[1]Access-Jun'!K15</f>
        <v>RECURSOS LIVRES DA UNIAO</v>
      </c>
      <c r="J15" s="34" t="str">
        <f>'[1]Access-Jun'!L15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IF('[1]Access-Jun'!N15=0,'[1]Access-Jun'!M15,0)</f>
        <v>6449633</v>
      </c>
      <c r="Q15" s="39">
        <f>IF('[1]Access-Jun'!N15&gt;0,'[1]Access-Jun'!N15-('[1]Access-Jun'!N15-'[1]Access-Jun'!M15),0)</f>
        <v>0</v>
      </c>
      <c r="R15" s="39">
        <f t="shared" si="4"/>
        <v>6449633</v>
      </c>
      <c r="S15" s="39">
        <f>'[1]Access-Jun'!O15</f>
        <v>6449629.7199999997</v>
      </c>
      <c r="T15" s="40">
        <f t="shared" si="1"/>
        <v>0.99999949144393174</v>
      </c>
      <c r="U15" s="39">
        <f>'[1]Access-Jun'!P15</f>
        <v>6449629.7199999997</v>
      </c>
      <c r="V15" s="40">
        <f t="shared" si="2"/>
        <v>0.99999949144393174</v>
      </c>
      <c r="W15" s="39">
        <f>'[1]Access-Jun'!Q15</f>
        <v>6449629.7199999997</v>
      </c>
      <c r="X15" s="40">
        <f t="shared" si="3"/>
        <v>0.99999949144393174</v>
      </c>
    </row>
    <row r="16" spans="1:24" s="41" customFormat="1" ht="28.5" customHeight="1" x14ac:dyDescent="0.2">
      <c r="A16" s="34" t="str">
        <f>'[1]Access-Jun'!A16</f>
        <v>71103</v>
      </c>
      <c r="B16" s="34" t="str">
        <f>'[1]Access-Jun'!B16</f>
        <v>ENCARGOS FINANC.DA UNIAO-SENTENCAS JUDICIAIS</v>
      </c>
      <c r="C16" s="34" t="str">
        <f>CONCATENATE('[1]Access-Jun'!C16,".",'[1]Access-Jun'!D16)</f>
        <v>28.846</v>
      </c>
      <c r="D16" s="34" t="str">
        <f>CONCATENATE('[1]Access-Jun'!E16,".",'[1]Access-Jun'!G16)</f>
        <v>0901.0625</v>
      </c>
      <c r="E16" s="35" t="str">
        <f>'[1]Access-Jun'!F16</f>
        <v>OPERACOES ESPECIAIS: CUMPRIMENTO DE SENTENCAS JUDICIAIS</v>
      </c>
      <c r="F16" s="36" t="str">
        <f>'[1]Access-Jun'!H16</f>
        <v>SENTENCAS JUDICIAIS TRANSITADAS EM JULGADO DE PEQUENO VALOR</v>
      </c>
      <c r="G16" s="34" t="str">
        <f>'[1]Access-Jun'!I16</f>
        <v>1</v>
      </c>
      <c r="H16" s="34" t="str">
        <f>'[1]Access-Jun'!J16</f>
        <v>1000</v>
      </c>
      <c r="I16" s="35" t="str">
        <f>'[1]Access-Jun'!K16</f>
        <v>RECURSOS LIVRES DA UNIAO</v>
      </c>
      <c r="J16" s="34" t="str">
        <f>'[1]Access-Jun'!L16</f>
        <v>5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IF('[1]Access-Jun'!N16=0,'[1]Access-Jun'!M16,0)</f>
        <v>579456</v>
      </c>
      <c r="Q16" s="39">
        <f>IF('[1]Access-Jun'!N16&gt;0,'[1]Access-Jun'!N16-('[1]Access-Jun'!N16-'[1]Access-Jun'!M16),0)</f>
        <v>0</v>
      </c>
      <c r="R16" s="39">
        <f t="shared" si="4"/>
        <v>579456</v>
      </c>
      <c r="S16" s="39">
        <f>'[1]Access-Jun'!O16</f>
        <v>579455.74</v>
      </c>
      <c r="T16" s="40">
        <f t="shared" si="1"/>
        <v>0.99999955130329132</v>
      </c>
      <c r="U16" s="39">
        <f>'[1]Access-Jun'!P16</f>
        <v>579455.74</v>
      </c>
      <c r="V16" s="40">
        <f t="shared" si="2"/>
        <v>0.99999955130329132</v>
      </c>
      <c r="W16" s="39">
        <f>'[1]Access-Jun'!Q16</f>
        <v>579455.74</v>
      </c>
      <c r="X16" s="40">
        <f t="shared" si="3"/>
        <v>0.99999955130329132</v>
      </c>
    </row>
    <row r="17" spans="1:26" s="41" customFormat="1" ht="28.5" customHeight="1" x14ac:dyDescent="0.2">
      <c r="A17" s="34" t="str">
        <f>'[1]Access-Jun'!A17</f>
        <v>71103</v>
      </c>
      <c r="B17" s="34" t="str">
        <f>'[1]Access-Jun'!B17</f>
        <v>ENCARGOS FINANC.DA UNIAO-SENTENCAS JUDICIAIS</v>
      </c>
      <c r="C17" s="34" t="str">
        <f>CONCATENATE('[1]Access-Jun'!C17,".",'[1]Access-Jun'!D17)</f>
        <v>28.846</v>
      </c>
      <c r="D17" s="34" t="str">
        <f>CONCATENATE('[1]Access-Jun'!E17,".",'[1]Access-Jun'!G17)</f>
        <v>0901.0625</v>
      </c>
      <c r="E17" s="35" t="str">
        <f>'[1]Access-Jun'!F17</f>
        <v>OPERACOES ESPECIAIS: CUMPRIMENTO DE SENTENCAS JUDICIAIS</v>
      </c>
      <c r="F17" s="36" t="str">
        <f>'[1]Access-Jun'!H17</f>
        <v>SENTENCAS JUDICIAIS TRANSITADAS EM JULGADO DE PEQUENO VALOR</v>
      </c>
      <c r="G17" s="34" t="str">
        <f>'[1]Access-Jun'!I17</f>
        <v>1</v>
      </c>
      <c r="H17" s="34" t="str">
        <f>'[1]Access-Jun'!J17</f>
        <v>1000</v>
      </c>
      <c r="I17" s="35" t="str">
        <f>'[1]Access-Jun'!K17</f>
        <v>RECURSOS LIVRES DA UNIAO</v>
      </c>
      <c r="J17" s="34" t="str">
        <f>'[1]Access-Jun'!L17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IF('[1]Access-Jun'!N17=0,'[1]Access-Jun'!M17,0)</f>
        <v>431826667</v>
      </c>
      <c r="Q17" s="39">
        <f>IF('[1]Access-Jun'!N17&gt;0,'[1]Access-Jun'!N17-('[1]Access-Jun'!N17-'[1]Access-Jun'!M17),0)</f>
        <v>0</v>
      </c>
      <c r="R17" s="39">
        <f t="shared" si="4"/>
        <v>431826667</v>
      </c>
      <c r="S17" s="39">
        <f>'[1]Access-Jun'!O17</f>
        <v>431446599.31999999</v>
      </c>
      <c r="T17" s="40">
        <f t="shared" si="1"/>
        <v>0.99911986056201574</v>
      </c>
      <c r="U17" s="39">
        <f>'[1]Access-Jun'!P17</f>
        <v>431446599.31999999</v>
      </c>
      <c r="V17" s="40">
        <f t="shared" si="2"/>
        <v>0.99911986056201574</v>
      </c>
      <c r="W17" s="39">
        <f>'[1]Access-Jun'!Q17</f>
        <v>431446599.31999999</v>
      </c>
      <c r="X17" s="40">
        <f t="shared" si="3"/>
        <v>0.99911986056201574</v>
      </c>
    </row>
    <row r="18" spans="1:26" s="41" customFormat="1" ht="28.5" customHeight="1" x14ac:dyDescent="0.2">
      <c r="A18" s="34" t="str">
        <f>'[1]Access-Jun'!A18</f>
        <v>71103</v>
      </c>
      <c r="B18" s="34" t="str">
        <f>'[1]Access-Jun'!B18</f>
        <v>ENCARGOS FINANC.DA UNIAO-SENTENCAS JUDICIAIS</v>
      </c>
      <c r="C18" s="34" t="str">
        <f>CONCATENATE('[1]Access-Jun'!C18,".",'[1]Access-Jun'!D18)</f>
        <v>28.846</v>
      </c>
      <c r="D18" s="34" t="str">
        <f>CONCATENATE('[1]Access-Jun'!E18,".",'[1]Access-Jun'!G18)</f>
        <v>0901.0625</v>
      </c>
      <c r="E18" s="35" t="str">
        <f>'[1]Access-Jun'!F18</f>
        <v>OPERACOES ESPECIAIS: CUMPRIMENTO DE SENTENCAS JUDICIAIS</v>
      </c>
      <c r="F18" s="36" t="str">
        <f>'[1]Access-Jun'!H18</f>
        <v>SENTENCAS JUDICIAIS TRANSITADAS EM JULGADO DE PEQUENO VALOR</v>
      </c>
      <c r="G18" s="34" t="str">
        <f>'[1]Access-Jun'!I18</f>
        <v>1</v>
      </c>
      <c r="H18" s="34" t="str">
        <f>'[1]Access-Jun'!J18</f>
        <v>1000</v>
      </c>
      <c r="I18" s="35" t="str">
        <f>'[1]Access-Jun'!K18</f>
        <v>RECURSOS LIVRES DA UNIAO</v>
      </c>
      <c r="J18" s="34" t="str">
        <f>'[1]Access-Jun'!L18</f>
        <v>1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IF('[1]Access-Jun'!N18=0,'[1]Access-Jun'!M18,0)</f>
        <v>71439870</v>
      </c>
      <c r="Q18" s="39">
        <f>IF('[1]Access-Jun'!N18&gt;0,'[1]Access-Jun'!N18-('[1]Access-Jun'!N18-'[1]Access-Jun'!M18),0)</f>
        <v>0</v>
      </c>
      <c r="R18" s="39">
        <f t="shared" si="4"/>
        <v>71439870</v>
      </c>
      <c r="S18" s="39">
        <f>'[1]Access-Jun'!O18</f>
        <v>71405986.359999999</v>
      </c>
      <c r="T18" s="40">
        <f t="shared" si="1"/>
        <v>0.9995257040641311</v>
      </c>
      <c r="U18" s="39">
        <f>'[1]Access-Jun'!P18</f>
        <v>71405986.359999999</v>
      </c>
      <c r="V18" s="40">
        <f t="shared" si="2"/>
        <v>0.9995257040641311</v>
      </c>
      <c r="W18" s="39">
        <f>'[1]Access-Jun'!Q18</f>
        <v>71405986.359999999</v>
      </c>
      <c r="X18" s="40">
        <f t="shared" si="3"/>
        <v>0.9995257040641311</v>
      </c>
    </row>
    <row r="19" spans="1:26" s="41" customFormat="1" ht="28.5" customHeight="1" thickBot="1" x14ac:dyDescent="0.25">
      <c r="A19" s="34" t="str">
        <f>'[1]Access-Jun'!A19</f>
        <v>71103</v>
      </c>
      <c r="B19" s="34" t="str">
        <f>'[1]Access-Jun'!B19</f>
        <v>ENCARGOS FINANC.DA UNIAO-SENTENCAS JUDICIAIS</v>
      </c>
      <c r="C19" s="34" t="str">
        <f>CONCATENATE('[1]Access-Jun'!C19,".",'[1]Access-Jun'!D19)</f>
        <v>28.846</v>
      </c>
      <c r="D19" s="34" t="str">
        <f>CONCATENATE('[1]Access-Jun'!E19,".",'[1]Access-Jun'!G19)</f>
        <v>0901.0EC7</v>
      </c>
      <c r="E19" s="35" t="str">
        <f>'[1]Access-Jun'!F19</f>
        <v>OPERACOES ESPECIAIS: CUMPRIMENTO DE SENTENCAS JUDICIAIS</v>
      </c>
      <c r="F19" s="36" t="str">
        <f>'[1]Access-Jun'!H19</f>
        <v>SENTENCAS JUDICIAIS TRANSITADAS EM JULGADO (PRECATORIOS RELA</v>
      </c>
      <c r="G19" s="34" t="str">
        <f>'[1]Access-Jun'!I19</f>
        <v>1</v>
      </c>
      <c r="H19" s="34" t="str">
        <f>'[1]Access-Jun'!J19</f>
        <v>1000</v>
      </c>
      <c r="I19" s="35" t="str">
        <f>'[1]Access-Jun'!K19</f>
        <v>RECURSOS LIVRES DA UNIAO</v>
      </c>
      <c r="J19" s="34" t="str">
        <f>'[1]Access-Jun'!L19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IF('[1]Access-Jun'!N19=0,'[1]Access-Jun'!M19,0)</f>
        <v>0</v>
      </c>
      <c r="Q19" s="39">
        <f>IF('[1]Access-Jun'!N19&gt;0,'[1]Access-Jun'!N19-('[1]Access-Jun'!N19-'[1]Access-Jun'!M19),0)</f>
        <v>1674516</v>
      </c>
      <c r="R19" s="39">
        <f t="shared" si="4"/>
        <v>1674516</v>
      </c>
      <c r="S19" s="39">
        <f>'[1]Access-Jun'!O19</f>
        <v>1674515.73</v>
      </c>
      <c r="T19" s="40">
        <f t="shared" si="1"/>
        <v>0.99999983875937881</v>
      </c>
      <c r="U19" s="39">
        <f>'[1]Access-Jun'!P19</f>
        <v>1674515.73</v>
      </c>
      <c r="V19" s="40">
        <f t="shared" si="2"/>
        <v>0.99999983875937881</v>
      </c>
      <c r="W19" s="39">
        <f>'[1]Access-Jun'!Q19</f>
        <v>1674515.73</v>
      </c>
      <c r="X19" s="40">
        <f t="shared" si="3"/>
        <v>0.99999983875937881</v>
      </c>
    </row>
    <row r="20" spans="1:26" ht="28.5" customHeight="1" thickBot="1" x14ac:dyDescent="0.25">
      <c r="A20" s="14" t="s">
        <v>48</v>
      </c>
      <c r="B20" s="42"/>
      <c r="C20" s="42"/>
      <c r="D20" s="42"/>
      <c r="E20" s="42"/>
      <c r="F20" s="42"/>
      <c r="G20" s="42"/>
      <c r="H20" s="42"/>
      <c r="I20" s="42"/>
      <c r="J20" s="15"/>
      <c r="K20" s="43">
        <f t="shared" ref="K20:S20" si="5">SUM(K10:K19)</f>
        <v>0</v>
      </c>
      <c r="L20" s="43">
        <f t="shared" si="5"/>
        <v>0</v>
      </c>
      <c r="M20" s="43">
        <f t="shared" si="5"/>
        <v>0</v>
      </c>
      <c r="N20" s="43">
        <f t="shared" si="5"/>
        <v>0</v>
      </c>
      <c r="O20" s="43">
        <f t="shared" si="5"/>
        <v>0</v>
      </c>
      <c r="P20" s="44">
        <f t="shared" si="5"/>
        <v>1937868119</v>
      </c>
      <c r="Q20" s="44">
        <f t="shared" si="5"/>
        <v>1450915280</v>
      </c>
      <c r="R20" s="44">
        <f t="shared" si="5"/>
        <v>3388783399</v>
      </c>
      <c r="S20" s="44">
        <f t="shared" si="5"/>
        <v>3387419453.1499996</v>
      </c>
      <c r="T20" s="45">
        <f t="shared" si="1"/>
        <v>0.99959751164668631</v>
      </c>
      <c r="U20" s="44">
        <f>SUM(U10:U19)</f>
        <v>3387419453.1499996</v>
      </c>
      <c r="V20" s="46">
        <f t="shared" si="2"/>
        <v>0.99959751164668631</v>
      </c>
      <c r="W20" s="44">
        <f>SUM(W10:W19)</f>
        <v>3387419453.1499996</v>
      </c>
      <c r="X20" s="46">
        <f t="shared" si="3"/>
        <v>0.99959751164668631</v>
      </c>
    </row>
    <row r="21" spans="1:26" ht="12.75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47"/>
      <c r="Q21" s="2"/>
      <c r="R21" s="2"/>
      <c r="S21" s="2"/>
      <c r="T21" s="2"/>
      <c r="U21" s="4"/>
      <c r="V21" s="2"/>
      <c r="W21" s="4"/>
      <c r="X21" s="2"/>
    </row>
    <row r="22" spans="1:26" ht="12.75" x14ac:dyDescent="0.2">
      <c r="A22" s="2" t="s">
        <v>50</v>
      </c>
      <c r="B22" s="4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49"/>
      <c r="O22" s="49"/>
      <c r="P22" s="50"/>
      <c r="Q22" s="49"/>
      <c r="R22" s="2"/>
      <c r="S22" s="2"/>
      <c r="T22" s="2"/>
      <c r="U22" s="4"/>
      <c r="V22" s="2"/>
      <c r="W22" s="4"/>
      <c r="X22" s="2"/>
    </row>
    <row r="23" spans="1:26" s="58" customFormat="1" ht="15.95" customHeight="1" x14ac:dyDescent="0.2">
      <c r="A23" s="51"/>
      <c r="B23" s="52"/>
      <c r="C23" s="51"/>
      <c r="D23" s="51"/>
      <c r="E23" s="51"/>
      <c r="F23" s="51"/>
      <c r="G23" s="51"/>
      <c r="H23" s="53"/>
      <c r="I23" s="53"/>
      <c r="J23" s="53"/>
      <c r="K23" s="51"/>
      <c r="L23" s="51"/>
      <c r="M23" s="54"/>
      <c r="N23" s="55"/>
      <c r="O23" s="55"/>
      <c r="P23" s="56"/>
      <c r="Q23" s="55"/>
      <c r="R23" s="54"/>
      <c r="S23" s="54"/>
      <c r="T23" s="54"/>
      <c r="U23" s="57"/>
      <c r="V23" s="54"/>
      <c r="W23" s="57"/>
      <c r="X23" s="54"/>
    </row>
    <row r="24" spans="1:26" s="58" customFormat="1" ht="15.95" customHeight="1" x14ac:dyDescent="0.2">
      <c r="A24" s="51"/>
      <c r="B24" s="52"/>
      <c r="C24" s="51"/>
      <c r="D24" s="51"/>
      <c r="E24" s="51"/>
      <c r="F24" s="51"/>
      <c r="G24" s="51"/>
      <c r="H24" s="53"/>
      <c r="I24" s="53"/>
      <c r="J24" s="53"/>
      <c r="K24" s="51"/>
      <c r="L24" s="51"/>
      <c r="M24" s="59"/>
      <c r="N24" s="60"/>
      <c r="O24" s="61"/>
      <c r="P24" s="62"/>
      <c r="Q24" s="63"/>
      <c r="R24" s="64"/>
      <c r="S24" s="64"/>
      <c r="T24" s="64"/>
      <c r="U24" s="65"/>
      <c r="V24" s="64"/>
      <c r="W24" s="65"/>
      <c r="X24" s="59"/>
      <c r="Y24" s="2"/>
      <c r="Z24" s="51"/>
    </row>
    <row r="25" spans="1:26" s="58" customFormat="1" ht="15.95" customHeight="1" x14ac:dyDescent="0.2">
      <c r="A25" s="51"/>
      <c r="B25" s="52"/>
      <c r="C25" s="51"/>
      <c r="D25" s="51"/>
      <c r="E25" s="51"/>
      <c r="F25" s="51"/>
      <c r="G25" s="51"/>
      <c r="H25" s="53"/>
      <c r="I25" s="53"/>
      <c r="J25" s="53"/>
      <c r="K25" s="51"/>
      <c r="L25" s="51"/>
      <c r="M25" s="59"/>
      <c r="N25" s="60"/>
      <c r="O25" s="61"/>
      <c r="P25" s="62"/>
      <c r="Q25" s="66"/>
      <c r="R25" s="64"/>
      <c r="S25" s="64"/>
      <c r="T25" s="64"/>
      <c r="U25" s="65"/>
      <c r="V25" s="64"/>
      <c r="W25" s="65"/>
      <c r="X25" s="59"/>
      <c r="Y25" s="2"/>
      <c r="Z25" s="51"/>
    </row>
    <row r="26" spans="1:26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9"/>
      <c r="N26" s="94"/>
      <c r="O26" s="94"/>
      <c r="P26" s="67"/>
      <c r="Q26" s="67"/>
      <c r="R26" s="67"/>
      <c r="S26" s="67"/>
      <c r="T26" s="95"/>
      <c r="U26" s="67"/>
      <c r="V26" s="95"/>
      <c r="W26" s="67"/>
      <c r="X26" s="96"/>
      <c r="Y26" s="2"/>
      <c r="Z26" s="51"/>
    </row>
    <row r="27" spans="1:26" s="58" customFormat="1" ht="15.95" customHeight="1" x14ac:dyDescent="0.2">
      <c r="M27" s="59"/>
      <c r="N27" s="97"/>
      <c r="O27" s="94"/>
      <c r="P27" s="67"/>
      <c r="Q27" s="98"/>
      <c r="R27" s="67"/>
      <c r="S27" s="67"/>
      <c r="T27" s="67"/>
      <c r="U27" s="67"/>
      <c r="V27" s="67"/>
      <c r="W27" s="67"/>
      <c r="X27" s="96"/>
      <c r="Y27" s="2"/>
      <c r="Z27" s="51"/>
    </row>
    <row r="28" spans="1:26" s="58" customFormat="1" ht="15.95" customHeight="1" x14ac:dyDescent="0.2">
      <c r="A28" s="52"/>
      <c r="B28" s="52"/>
      <c r="C28" s="52"/>
      <c r="M28" s="59"/>
      <c r="N28" s="97"/>
      <c r="O28" s="94"/>
      <c r="P28" s="67"/>
      <c r="Q28" s="99"/>
      <c r="R28" s="67"/>
      <c r="S28" s="67"/>
      <c r="T28" s="67"/>
      <c r="U28" s="67"/>
      <c r="V28" s="67"/>
      <c r="W28" s="67"/>
      <c r="X28" s="96"/>
      <c r="Y28" s="2"/>
      <c r="Z28" s="51"/>
    </row>
    <row r="29" spans="1:26" s="58" customFormat="1" ht="15.95" customHeight="1" x14ac:dyDescent="0.2">
      <c r="A29" s="52"/>
      <c r="B29" s="52"/>
      <c r="C29" s="52"/>
      <c r="M29" s="59"/>
      <c r="N29" s="100"/>
      <c r="O29" s="101"/>
      <c r="P29" s="67"/>
      <c r="Q29" s="67"/>
      <c r="R29" s="67"/>
      <c r="S29" s="67"/>
      <c r="T29" s="67"/>
      <c r="U29" s="67"/>
      <c r="V29" s="67"/>
      <c r="W29" s="67"/>
      <c r="X29" s="96"/>
      <c r="Y29" s="2"/>
      <c r="Z29" s="51"/>
    </row>
    <row r="30" spans="1:26" s="58" customFormat="1" ht="15.95" customHeight="1" x14ac:dyDescent="0.2">
      <c r="A30" s="52"/>
      <c r="B30" s="52"/>
      <c r="C30" s="52"/>
      <c r="M30" s="59"/>
      <c r="N30" s="100"/>
      <c r="O30" s="102"/>
      <c r="P30" s="68"/>
      <c r="Q30" s="68"/>
      <c r="R30" s="68"/>
      <c r="S30" s="68"/>
      <c r="T30" s="68"/>
      <c r="U30" s="68"/>
      <c r="V30" s="68"/>
      <c r="W30" s="68"/>
      <c r="X30" s="103"/>
      <c r="Y30" s="2"/>
      <c r="Z30" s="51"/>
    </row>
    <row r="31" spans="1:26" s="58" customFormat="1" ht="15.95" customHeight="1" x14ac:dyDescent="0.2">
      <c r="C31" s="52"/>
      <c r="M31" s="59"/>
      <c r="N31" s="100"/>
      <c r="O31" s="94"/>
      <c r="P31" s="104"/>
      <c r="Q31" s="105"/>
      <c r="R31" s="104"/>
      <c r="S31" s="104"/>
      <c r="T31" s="106"/>
      <c r="U31" s="104"/>
      <c r="V31" s="106"/>
      <c r="W31" s="104"/>
      <c r="X31" s="103"/>
      <c r="Y31" s="2"/>
      <c r="Z31" s="51"/>
    </row>
    <row r="32" spans="1:26" s="58" customFormat="1" ht="15.95" customHeight="1" x14ac:dyDescent="0.2">
      <c r="C32" s="52"/>
      <c r="M32" s="59"/>
      <c r="N32" s="97"/>
      <c r="O32" s="107"/>
      <c r="P32" s="108"/>
      <c r="Q32" s="108"/>
      <c r="R32" s="108"/>
      <c r="S32" s="109"/>
      <c r="T32" s="109"/>
      <c r="U32" s="109"/>
      <c r="V32" s="109"/>
      <c r="W32" s="109"/>
      <c r="X32" s="110"/>
      <c r="Y32" s="2"/>
      <c r="Z32" s="51"/>
    </row>
    <row r="33" spans="10:36" s="58" customFormat="1" ht="15.95" customHeight="1" x14ac:dyDescent="0.2">
      <c r="M33" s="59"/>
      <c r="N33" s="63"/>
      <c r="O33" s="111"/>
      <c r="P33" s="67"/>
      <c r="Q33" s="108"/>
      <c r="R33" s="67"/>
      <c r="S33" s="67"/>
      <c r="T33" s="109"/>
      <c r="U33" s="67"/>
      <c r="V33" s="109"/>
      <c r="W33" s="67"/>
      <c r="X33" s="59"/>
      <c r="Y33" s="2"/>
      <c r="Z33" s="51"/>
    </row>
    <row r="34" spans="10:36" s="58" customFormat="1" ht="15.95" customHeight="1" x14ac:dyDescent="0.2">
      <c r="M34" s="59"/>
      <c r="N34" s="60"/>
      <c r="O34" s="60"/>
      <c r="P34" s="60"/>
      <c r="Q34" s="60"/>
      <c r="R34" s="112"/>
      <c r="S34" s="70"/>
      <c r="T34" s="70"/>
      <c r="U34" s="70"/>
      <c r="V34" s="70"/>
      <c r="W34" s="70"/>
      <c r="X34" s="59"/>
      <c r="Y34" s="2"/>
      <c r="Z34" s="51"/>
    </row>
    <row r="35" spans="10:36" s="58" customFormat="1" ht="15.95" customHeight="1" x14ac:dyDescent="0.2">
      <c r="M35" s="59"/>
      <c r="N35" s="59"/>
      <c r="O35" s="59"/>
      <c r="P35" s="59"/>
      <c r="Q35" s="59"/>
      <c r="R35" s="113"/>
      <c r="S35" s="70"/>
      <c r="T35" s="70"/>
      <c r="U35" s="70"/>
      <c r="V35" s="70"/>
      <c r="W35" s="70"/>
      <c r="X35" s="59"/>
      <c r="Y35" s="2"/>
      <c r="Z35" s="51"/>
    </row>
    <row r="36" spans="10:36" s="51" customFormat="1" ht="15.95" customHeight="1" x14ac:dyDescent="0.2">
      <c r="M36" s="59"/>
      <c r="N36" s="59"/>
      <c r="O36" s="59"/>
      <c r="P36" s="59"/>
      <c r="Q36" s="59"/>
      <c r="R36" s="69"/>
      <c r="S36" s="70"/>
      <c r="T36" s="70"/>
      <c r="U36" s="70"/>
      <c r="V36" s="70"/>
      <c r="W36" s="70"/>
      <c r="X36" s="71"/>
      <c r="Y36" s="2"/>
    </row>
    <row r="37" spans="10:36" s="51" customFormat="1" ht="15.95" customHeight="1" x14ac:dyDescent="0.2">
      <c r="M37" s="59"/>
      <c r="N37" s="59"/>
      <c r="O37" s="59"/>
      <c r="P37" s="59"/>
      <c r="Q37" s="59"/>
      <c r="R37" s="69"/>
      <c r="S37" s="70"/>
      <c r="T37" s="70"/>
      <c r="U37" s="70"/>
      <c r="V37" s="70"/>
      <c r="W37" s="70"/>
      <c r="X37" s="71"/>
      <c r="Y37" s="2"/>
    </row>
    <row r="38" spans="10:36" s="58" customFormat="1" ht="15.95" customHeight="1" x14ac:dyDescent="0.2">
      <c r="M38" s="59"/>
      <c r="N38" s="59"/>
      <c r="O38" s="59"/>
      <c r="P38" s="59"/>
      <c r="Q38" s="59"/>
      <c r="R38" s="69"/>
      <c r="S38" s="70"/>
      <c r="T38" s="70"/>
      <c r="U38" s="70"/>
      <c r="V38" s="70"/>
      <c r="W38" s="70"/>
      <c r="X38" s="71"/>
      <c r="Y38" s="2"/>
      <c r="Z38" s="51"/>
    </row>
    <row r="39" spans="10:36" s="58" customFormat="1" ht="15.95" customHeight="1" x14ac:dyDescent="0.2">
      <c r="M39" s="2"/>
      <c r="N39" s="2"/>
      <c r="O39" s="59"/>
      <c r="P39" s="2"/>
      <c r="Q39" s="2"/>
      <c r="R39" s="114"/>
      <c r="S39" s="2"/>
      <c r="T39" s="2"/>
      <c r="U39" s="73"/>
      <c r="V39" s="70"/>
      <c r="W39" s="2"/>
      <c r="X39" s="2"/>
      <c r="Y39" s="2"/>
      <c r="Z39" s="51"/>
    </row>
    <row r="40" spans="10:36" s="58" customFormat="1" ht="15.95" customHeight="1" x14ac:dyDescent="0.2">
      <c r="J40" s="74"/>
      <c r="K40" s="74"/>
      <c r="L40" s="74"/>
      <c r="M40" s="115"/>
      <c r="N40" s="116"/>
      <c r="O40" s="59"/>
      <c r="P40" s="117"/>
      <c r="Q40" s="117"/>
      <c r="R40" s="117"/>
      <c r="S40" s="2"/>
      <c r="T40" s="118"/>
      <c r="U40" s="119"/>
      <c r="V40" s="2"/>
      <c r="W40" s="120"/>
      <c r="X40" s="2"/>
      <c r="Y40" s="2"/>
      <c r="Z40" s="51"/>
    </row>
    <row r="41" spans="10:36" s="58" customFormat="1" ht="15.95" customHeight="1" x14ac:dyDescent="0.2">
      <c r="K41" s="76"/>
      <c r="L41" s="76"/>
      <c r="M41" s="121"/>
      <c r="N41" s="121"/>
      <c r="O41" s="59"/>
      <c r="P41" s="114"/>
      <c r="Q41" s="121"/>
      <c r="R41" s="121"/>
      <c r="S41" s="114"/>
      <c r="T41" s="2"/>
      <c r="U41" s="2"/>
      <c r="V41" s="114"/>
      <c r="W41" s="114"/>
      <c r="X41" s="114"/>
      <c r="Y41" s="114"/>
      <c r="Z41" s="114"/>
      <c r="AA41" s="72"/>
      <c r="AB41" s="72"/>
      <c r="AC41" s="72"/>
      <c r="AD41" s="72"/>
      <c r="AE41" s="72"/>
      <c r="AF41" s="72"/>
      <c r="AG41" s="72"/>
      <c r="AH41" s="72"/>
      <c r="AI41" s="72"/>
      <c r="AJ41" s="77"/>
    </row>
    <row r="42" spans="10:36" s="58" customFormat="1" ht="15.95" customHeight="1" x14ac:dyDescent="0.2">
      <c r="K42" s="78"/>
      <c r="L42" s="78"/>
      <c r="M42" s="122"/>
      <c r="N42" s="122"/>
      <c r="O42" s="59"/>
      <c r="P42" s="122"/>
      <c r="Q42" s="122"/>
      <c r="R42" s="122"/>
      <c r="S42" s="123"/>
      <c r="T42" s="2"/>
      <c r="U42" s="2"/>
      <c r="V42" s="122"/>
      <c r="W42" s="122"/>
      <c r="X42" s="122"/>
      <c r="Y42" s="122"/>
      <c r="Z42" s="122"/>
      <c r="AA42" s="78"/>
      <c r="AB42" s="78"/>
      <c r="AC42" s="78"/>
      <c r="AD42" s="78"/>
      <c r="AE42" s="80"/>
      <c r="AF42" s="80"/>
      <c r="AG42" s="80"/>
      <c r="AH42" s="80"/>
      <c r="AI42" s="80"/>
      <c r="AJ42" s="80"/>
    </row>
    <row r="43" spans="10:36" s="58" customFormat="1" ht="15.95" customHeight="1" x14ac:dyDescent="0.2">
      <c r="K43" s="78"/>
      <c r="L43" s="78"/>
      <c r="M43" s="122"/>
      <c r="N43" s="122"/>
      <c r="O43" s="59"/>
      <c r="P43" s="122"/>
      <c r="Q43" s="122"/>
      <c r="R43" s="122"/>
      <c r="S43" s="123"/>
      <c r="T43" s="2"/>
      <c r="U43" s="2"/>
      <c r="V43" s="122"/>
      <c r="W43" s="122"/>
      <c r="X43" s="122"/>
      <c r="Y43" s="122"/>
      <c r="Z43" s="122"/>
      <c r="AA43" s="78"/>
      <c r="AB43" s="78"/>
      <c r="AC43" s="78"/>
      <c r="AD43" s="78"/>
      <c r="AE43" s="80"/>
      <c r="AF43" s="80"/>
      <c r="AG43" s="80"/>
      <c r="AH43" s="80"/>
      <c r="AI43" s="80"/>
      <c r="AJ43" s="80"/>
    </row>
    <row r="44" spans="10:36" s="58" customFormat="1" ht="15.95" customHeight="1" x14ac:dyDescent="0.2">
      <c r="K44" s="78"/>
      <c r="L44" s="78"/>
      <c r="M44" s="122"/>
      <c r="N44" s="122"/>
      <c r="O44" s="59"/>
      <c r="P44" s="122"/>
      <c r="Q44" s="122"/>
      <c r="R44" s="122"/>
      <c r="S44" s="123"/>
      <c r="T44" s="2"/>
      <c r="U44" s="2"/>
      <c r="V44" s="124"/>
      <c r="W44" s="124"/>
      <c r="X44" s="124"/>
      <c r="Y44" s="124"/>
      <c r="Z44" s="124"/>
      <c r="AA44" s="81"/>
      <c r="AB44" s="81"/>
      <c r="AC44" s="81"/>
      <c r="AD44" s="81"/>
      <c r="AE44" s="82"/>
      <c r="AF44" s="82"/>
      <c r="AG44" s="82"/>
      <c r="AH44" s="82"/>
      <c r="AI44" s="82"/>
      <c r="AJ44" s="82"/>
    </row>
    <row r="45" spans="10:36" s="58" customFormat="1" ht="15.95" customHeight="1" x14ac:dyDescent="0.2">
      <c r="K45" s="78"/>
      <c r="L45" s="78"/>
      <c r="M45" s="122"/>
      <c r="N45" s="122"/>
      <c r="O45" s="59"/>
      <c r="P45" s="122"/>
      <c r="Q45" s="122"/>
      <c r="R45" s="122"/>
      <c r="S45" s="123"/>
      <c r="T45" s="2"/>
      <c r="U45" s="2"/>
      <c r="V45" s="122"/>
      <c r="W45" s="122"/>
      <c r="X45" s="122"/>
      <c r="Y45" s="122"/>
      <c r="Z45" s="122"/>
      <c r="AA45" s="78"/>
      <c r="AB45" s="78"/>
      <c r="AC45" s="78"/>
      <c r="AD45" s="78"/>
      <c r="AE45" s="80"/>
      <c r="AF45" s="83"/>
      <c r="AG45" s="83"/>
      <c r="AH45" s="83"/>
      <c r="AI45" s="83"/>
      <c r="AJ45" s="80"/>
    </row>
    <row r="46" spans="10:36" s="58" customFormat="1" ht="15.95" customHeight="1" x14ac:dyDescent="0.2">
      <c r="K46" s="78"/>
      <c r="L46" s="78"/>
      <c r="M46" s="122"/>
      <c r="N46" s="122"/>
      <c r="O46" s="122"/>
      <c r="P46" s="122"/>
      <c r="Q46" s="122"/>
      <c r="R46" s="122"/>
      <c r="S46" s="123"/>
      <c r="T46" s="2"/>
      <c r="U46" s="2"/>
      <c r="V46" s="122"/>
      <c r="W46" s="122"/>
      <c r="X46" s="122"/>
      <c r="Y46" s="122"/>
      <c r="Z46" s="122"/>
      <c r="AA46" s="78"/>
      <c r="AB46" s="78"/>
      <c r="AC46" s="78"/>
      <c r="AD46" s="78"/>
      <c r="AE46" s="80"/>
      <c r="AF46" s="83"/>
      <c r="AG46" s="83"/>
      <c r="AH46" s="83"/>
      <c r="AI46" s="83"/>
      <c r="AJ46" s="80"/>
    </row>
    <row r="47" spans="10:36" s="58" customFormat="1" ht="15.95" customHeight="1" x14ac:dyDescent="0.2">
      <c r="K47" s="78"/>
      <c r="L47" s="78"/>
      <c r="M47" s="122"/>
      <c r="N47" s="122"/>
      <c r="O47" s="122"/>
      <c r="P47" s="122"/>
      <c r="Q47" s="122"/>
      <c r="R47" s="122"/>
      <c r="S47" s="123"/>
      <c r="T47" s="2"/>
      <c r="U47" s="2"/>
      <c r="V47" s="122"/>
      <c r="W47" s="122"/>
      <c r="X47" s="122"/>
      <c r="Y47" s="122"/>
      <c r="Z47" s="122"/>
      <c r="AA47" s="78"/>
      <c r="AB47" s="78"/>
      <c r="AC47" s="78"/>
      <c r="AD47" s="78"/>
      <c r="AE47" s="80"/>
      <c r="AF47" s="80"/>
      <c r="AG47" s="80"/>
      <c r="AH47" s="80"/>
      <c r="AI47" s="80"/>
      <c r="AJ47" s="80"/>
    </row>
    <row r="48" spans="10:36" s="58" customFormat="1" ht="15.95" customHeight="1" x14ac:dyDescent="0.2">
      <c r="K48" s="78"/>
      <c r="L48" s="78"/>
      <c r="M48" s="122"/>
      <c r="N48" s="122"/>
      <c r="O48" s="122"/>
      <c r="P48" s="122"/>
      <c r="Q48" s="122"/>
      <c r="R48" s="122"/>
      <c r="S48" s="123"/>
      <c r="T48" s="2"/>
      <c r="U48" s="2"/>
      <c r="V48" s="2"/>
      <c r="W48" s="2"/>
      <c r="X48" s="2"/>
      <c r="Y48" s="2"/>
      <c r="Z48" s="51"/>
      <c r="AJ48" s="84"/>
    </row>
    <row r="49" spans="11:26" s="58" customFormat="1" ht="15.95" customHeight="1" x14ac:dyDescent="0.2">
      <c r="K49" s="78"/>
      <c r="L49" s="78"/>
      <c r="M49" s="122"/>
      <c r="N49" s="122"/>
      <c r="O49" s="122"/>
      <c r="P49" s="122"/>
      <c r="Q49" s="122"/>
      <c r="R49" s="122"/>
      <c r="S49" s="123"/>
      <c r="T49" s="51"/>
      <c r="U49" s="51"/>
      <c r="V49" s="2"/>
      <c r="W49" s="2"/>
      <c r="X49" s="2"/>
      <c r="Y49" s="2"/>
      <c r="Z49" s="51"/>
    </row>
    <row r="50" spans="11:26" s="58" customFormat="1" ht="15.95" customHeight="1" x14ac:dyDescent="0.2">
      <c r="K50" s="78"/>
      <c r="L50" s="78"/>
      <c r="M50" s="122"/>
      <c r="N50" s="122"/>
      <c r="O50" s="122"/>
      <c r="P50" s="122"/>
      <c r="Q50" s="122"/>
      <c r="R50" s="122"/>
      <c r="S50" s="123"/>
      <c r="T50" s="51"/>
      <c r="U50" s="51"/>
      <c r="V50" s="2"/>
      <c r="W50" s="2"/>
      <c r="X50" s="2"/>
      <c r="Y50" s="2"/>
      <c r="Z50" s="51"/>
    </row>
    <row r="51" spans="11:26" s="58" customFormat="1" ht="15.95" customHeight="1" x14ac:dyDescent="0.2">
      <c r="K51" s="78"/>
      <c r="L51" s="78"/>
      <c r="M51" s="78"/>
      <c r="N51" s="78"/>
      <c r="O51" s="78"/>
      <c r="P51" s="78"/>
      <c r="Q51" s="78"/>
      <c r="R51" s="78"/>
      <c r="S51" s="79"/>
    </row>
    <row r="52" spans="11:26" s="58" customFormat="1" ht="15.95" customHeight="1" x14ac:dyDescent="0.2">
      <c r="M52" s="5"/>
      <c r="N52" s="5"/>
      <c r="O52" s="75"/>
      <c r="P52" s="75"/>
      <c r="Q52" s="75"/>
      <c r="R52" s="75"/>
      <c r="S52" s="85"/>
    </row>
    <row r="53" spans="11:26" s="58" customFormat="1" ht="15.95" customHeight="1" x14ac:dyDescent="0.2">
      <c r="M53" s="5"/>
      <c r="N53" s="5"/>
      <c r="O53" s="75"/>
      <c r="P53" s="75"/>
      <c r="Q53" s="75"/>
      <c r="R53" s="75"/>
      <c r="S53" s="5"/>
    </row>
    <row r="54" spans="11:26" s="58" customFormat="1" ht="15.95" customHeight="1" x14ac:dyDescent="0.2">
      <c r="O54" s="86"/>
      <c r="P54" s="86"/>
      <c r="Q54" s="86"/>
      <c r="R54" s="86"/>
    </row>
    <row r="55" spans="11:26" s="58" customFormat="1" ht="15.95" customHeight="1" x14ac:dyDescent="0.2">
      <c r="K55" s="72"/>
      <c r="L55" s="72"/>
      <c r="M55" s="72"/>
      <c r="N55" s="72"/>
      <c r="O55" s="72"/>
      <c r="P55" s="77"/>
      <c r="Q55" s="77"/>
      <c r="R55" s="86"/>
    </row>
    <row r="56" spans="11:26" s="58" customFormat="1" ht="15.95" customHeight="1" x14ac:dyDescent="0.2">
      <c r="K56" s="87"/>
      <c r="L56" s="88"/>
      <c r="M56" s="72"/>
      <c r="N56" s="72"/>
      <c r="O56" s="72"/>
      <c r="P56" s="77"/>
      <c r="Q56" s="77"/>
      <c r="R56" s="86"/>
    </row>
    <row r="57" spans="11:26" s="58" customFormat="1" ht="15.95" customHeight="1" x14ac:dyDescent="0.2">
      <c r="K57" s="72"/>
      <c r="L57" s="72"/>
      <c r="M57" s="72"/>
      <c r="N57" s="72"/>
      <c r="O57" s="72"/>
      <c r="P57" s="77"/>
      <c r="Q57" s="77"/>
      <c r="R57" s="86"/>
    </row>
    <row r="58" spans="11:26" s="58" customFormat="1" ht="15.95" customHeight="1" x14ac:dyDescent="0.2">
      <c r="K58" s="72"/>
      <c r="L58" s="72"/>
      <c r="M58" s="72"/>
      <c r="N58" s="72"/>
      <c r="O58" s="72"/>
      <c r="P58" s="77"/>
      <c r="Q58" s="77"/>
      <c r="R58" s="89"/>
      <c r="U58" s="90"/>
    </row>
    <row r="59" spans="11:26" s="58" customFormat="1" ht="15.95" customHeight="1" x14ac:dyDescent="0.2">
      <c r="K59" s="72"/>
      <c r="L59" s="72"/>
      <c r="M59" s="72"/>
      <c r="N59" s="72"/>
      <c r="O59" s="72"/>
      <c r="P59" s="77"/>
      <c r="Q59" s="77"/>
      <c r="R59" s="89"/>
    </row>
    <row r="60" spans="11:26" s="58" customFormat="1" ht="15.95" customHeight="1" x14ac:dyDescent="0.2">
      <c r="K60" s="72"/>
      <c r="L60" s="72"/>
      <c r="M60" s="72"/>
      <c r="N60" s="72"/>
      <c r="O60" s="72"/>
      <c r="P60" s="77"/>
      <c r="Q60" s="77"/>
      <c r="R60" s="89"/>
    </row>
    <row r="61" spans="11:26" s="58" customFormat="1" ht="15.95" customHeight="1" x14ac:dyDescent="0.2">
      <c r="K61" s="72"/>
      <c r="L61" s="72"/>
      <c r="M61" s="72"/>
      <c r="N61" s="72"/>
      <c r="O61" s="72"/>
      <c r="P61" s="77"/>
      <c r="Q61" s="77"/>
      <c r="R61" s="89"/>
    </row>
    <row r="62" spans="11:26" s="58" customFormat="1" ht="15.95" customHeight="1" x14ac:dyDescent="0.2">
      <c r="K62" s="72"/>
      <c r="L62" s="72"/>
      <c r="M62" s="72"/>
      <c r="N62" s="72"/>
      <c r="O62" s="72"/>
      <c r="P62" s="77"/>
      <c r="Q62" s="77"/>
      <c r="R62" s="89"/>
    </row>
    <row r="63" spans="11:26" s="58" customFormat="1" ht="15.95" customHeight="1" x14ac:dyDescent="0.2">
      <c r="K63" s="72"/>
      <c r="L63" s="72"/>
      <c r="M63" s="72"/>
      <c r="N63" s="72"/>
      <c r="O63" s="72"/>
      <c r="P63" s="77"/>
      <c r="Q63" s="77"/>
      <c r="R63" s="91"/>
    </row>
    <row r="64" spans="11:26" s="58" customFormat="1" ht="15.95" customHeight="1" x14ac:dyDescent="0.2">
      <c r="K64" s="72"/>
      <c r="L64" s="72"/>
      <c r="M64" s="72"/>
      <c r="N64" s="72"/>
      <c r="O64" s="72"/>
      <c r="P64" s="77"/>
      <c r="Q64" s="77"/>
    </row>
    <row r="65" spans="11:17" s="58" customFormat="1" ht="15.95" customHeight="1" x14ac:dyDescent="0.2">
      <c r="K65" s="72"/>
      <c r="L65" s="72"/>
      <c r="M65" s="72"/>
      <c r="N65" s="72"/>
      <c r="O65" s="72"/>
      <c r="P65" s="77"/>
      <c r="Q65" s="77"/>
    </row>
    <row r="66" spans="11:17" s="58" customFormat="1" ht="15.95" customHeight="1" x14ac:dyDescent="0.2">
      <c r="K66" s="72"/>
      <c r="L66" s="72"/>
      <c r="M66" s="72"/>
      <c r="N66" s="72"/>
      <c r="O66" s="72"/>
      <c r="P66" s="77"/>
      <c r="Q66" s="77"/>
    </row>
    <row r="67" spans="11:17" s="58" customFormat="1" ht="15.95" customHeight="1" x14ac:dyDescent="0.2">
      <c r="K67" s="72"/>
      <c r="L67" s="72"/>
      <c r="M67" s="72"/>
      <c r="N67" s="72"/>
      <c r="O67" s="72"/>
      <c r="P67" s="77"/>
      <c r="Q67" s="77"/>
    </row>
    <row r="68" spans="11:17" s="58" customFormat="1" ht="15.95" customHeight="1" x14ac:dyDescent="0.2">
      <c r="K68" s="72"/>
      <c r="L68" s="72"/>
      <c r="M68" s="72"/>
      <c r="N68" s="92"/>
      <c r="O68" s="72"/>
      <c r="P68" s="77"/>
      <c r="Q68" s="77"/>
    </row>
    <row r="69" spans="11:17" s="58" customFormat="1" ht="15.95" customHeight="1" x14ac:dyDescent="0.2">
      <c r="K69" s="77"/>
      <c r="L69" s="77"/>
      <c r="M69" s="77"/>
      <c r="N69" s="77"/>
      <c r="O69" s="77"/>
      <c r="P69" s="77"/>
      <c r="Q69" s="77"/>
    </row>
    <row r="70" spans="11:17" s="58" customFormat="1" ht="15.95" customHeight="1" x14ac:dyDescent="0.2">
      <c r="K70" s="77"/>
      <c r="L70" s="77"/>
      <c r="M70" s="77"/>
      <c r="N70" s="77"/>
      <c r="O70" s="77"/>
      <c r="P70" s="77"/>
      <c r="Q70" s="77"/>
    </row>
    <row r="71" spans="11:17" s="58" customFormat="1" ht="15.95" customHeight="1" x14ac:dyDescent="0.2">
      <c r="K71" s="77"/>
    </row>
    <row r="72" spans="11:17" s="58" customFormat="1" ht="15.95" customHeight="1" x14ac:dyDescent="0.2">
      <c r="N72" s="93"/>
    </row>
    <row r="73" spans="11:17" s="58" customFormat="1" ht="15.95" customHeight="1" x14ac:dyDescent="0.2"/>
    <row r="74" spans="11:17" s="58" customFormat="1" ht="15.95" customHeight="1" x14ac:dyDescent="0.2"/>
    <row r="75" spans="11:17" s="58" customFormat="1" ht="15.95" customHeight="1" x14ac:dyDescent="0.2"/>
    <row r="76" spans="11:17" s="58" customFormat="1" ht="15.95" customHeight="1" x14ac:dyDescent="0.2"/>
    <row r="77" spans="11:17" s="58" customFormat="1" ht="15.95" customHeight="1" x14ac:dyDescent="0.2"/>
    <row r="78" spans="11:17" s="58" customFormat="1" ht="15.95" customHeight="1" x14ac:dyDescent="0.2"/>
    <row r="79" spans="11:17" s="58" customFormat="1" ht="15.95" customHeight="1" x14ac:dyDescent="0.2"/>
    <row r="80" spans="11:17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="58" customFormat="1" ht="15.95" customHeight="1" x14ac:dyDescent="0.2"/>
    <row r="98" s="58" customFormat="1" ht="15.95" customHeight="1" x14ac:dyDescent="0.2"/>
    <row r="99" s="58" customFormat="1" ht="15.95" customHeight="1" x14ac:dyDescent="0.2"/>
    <row r="100" s="58" customFormat="1" ht="15.95" customHeight="1" x14ac:dyDescent="0.2"/>
    <row r="101" s="58" customFormat="1" ht="15.95" customHeight="1" x14ac:dyDescent="0.2"/>
    <row r="102" s="58" customFormat="1" ht="15.95" customHeight="1" x14ac:dyDescent="0.2"/>
    <row r="103" s="58" customFormat="1" ht="15.95" customHeight="1" x14ac:dyDescent="0.2"/>
    <row r="104" s="58" customFormat="1" ht="15.95" customHeight="1" x14ac:dyDescent="0.2"/>
    <row r="105" s="58" customFormat="1" ht="15.95" customHeight="1" x14ac:dyDescent="0.2"/>
    <row r="106" s="58" customFormat="1" ht="15.95" customHeight="1" x14ac:dyDescent="0.2"/>
    <row r="107" s="58" customFormat="1" ht="15.95" customHeight="1" x14ac:dyDescent="0.2"/>
    <row r="108" s="58" customFormat="1" ht="15.95" customHeight="1" x14ac:dyDescent="0.2"/>
    <row r="109" s="58" customFormat="1" ht="15.95" customHeight="1" x14ac:dyDescent="0.2"/>
    <row r="110" s="58" customFormat="1" ht="15.95" customHeight="1" x14ac:dyDescent="0.2"/>
    <row r="111" s="58" customFormat="1" ht="15.95" customHeight="1" x14ac:dyDescent="0.2"/>
    <row r="112" s="58" customFormat="1" ht="15.95" customHeight="1" x14ac:dyDescent="0.2"/>
    <row r="113" spans="10:36" s="58" customFormat="1" ht="15.95" customHeight="1" x14ac:dyDescent="0.2"/>
    <row r="114" spans="10:36" s="58" customFormat="1" ht="15.95" customHeight="1" x14ac:dyDescent="0.2"/>
    <row r="115" spans="10:36" s="58" customFormat="1" ht="15.95" customHeight="1" x14ac:dyDescent="0.2"/>
    <row r="116" spans="10:36" s="58" customFormat="1" ht="15.95" customHeight="1" x14ac:dyDescent="0.2"/>
    <row r="117" spans="10:36" s="58" customFormat="1" ht="15.95" customHeight="1" x14ac:dyDescent="0.2"/>
    <row r="118" spans="10:36" s="58" customFormat="1" ht="15.95" customHeight="1" x14ac:dyDescent="0.2"/>
    <row r="119" spans="10:36" s="58" customFormat="1" ht="15.95" customHeight="1" x14ac:dyDescent="0.2"/>
    <row r="120" spans="10:36" s="58" customFormat="1" ht="15.95" customHeight="1" x14ac:dyDescent="0.2">
      <c r="J120" s="5"/>
    </row>
    <row r="121" spans="10:36" s="58" customFormat="1" ht="15.95" customHeight="1" x14ac:dyDescent="0.2">
      <c r="J121" s="5"/>
    </row>
    <row r="122" spans="10:36" s="58" customFormat="1" ht="15.95" customHeight="1" x14ac:dyDescent="0.2">
      <c r="J122" s="5"/>
    </row>
    <row r="123" spans="10:36" s="58" customFormat="1" ht="15.95" customHeight="1" x14ac:dyDescent="0.2">
      <c r="J123" s="5"/>
    </row>
    <row r="124" spans="10:36" ht="15.95" customHeight="1" x14ac:dyDescent="0.2">
      <c r="K124" s="58"/>
      <c r="L124" s="58"/>
      <c r="M124" s="58"/>
      <c r="N124" s="58"/>
      <c r="O124" s="58"/>
      <c r="P124" s="58"/>
      <c r="Q124" s="58"/>
      <c r="R124" s="58"/>
      <c r="S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</row>
    <row r="125" spans="10:36" ht="15.95" customHeight="1" x14ac:dyDescent="0.2">
      <c r="K125" s="58"/>
      <c r="L125" s="58"/>
      <c r="M125" s="58"/>
      <c r="N125" s="58"/>
      <c r="O125" s="58"/>
      <c r="P125" s="58"/>
      <c r="Q125" s="58"/>
      <c r="R125" s="58"/>
      <c r="S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</row>
    <row r="126" spans="10:36" ht="15.95" customHeight="1" x14ac:dyDescent="0.2"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0:36" ht="15.95" customHeight="1" x14ac:dyDescent="0.2"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0:36" ht="15.95" customHeight="1" x14ac:dyDescent="0.2"/>
    <row r="129" ht="15.95" customHeight="1" x14ac:dyDescent="0.2"/>
  </sheetData>
  <mergeCells count="20"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2024-07-19T15:20:58Z</dcterms:created>
  <dcterms:modified xsi:type="dcterms:W3CDTF">2024-07-19T15:21:35Z</dcterms:modified>
</cp:coreProperties>
</file>