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7 Julho\Publicacao internet TRF\Anexo II\090047\"/>
    </mc:Choice>
  </mc:AlternateContent>
  <bookViews>
    <workbookView xWindow="0" yWindow="0" windowWidth="28800" windowHeight="13590"/>
  </bookViews>
  <sheets>
    <sheet name="Jul" sheetId="1" r:id="rId1"/>
  </sheets>
  <externalReferences>
    <externalReference r:id="rId2"/>
  </externalReferences>
  <definedNames>
    <definedName name="_xlnm.Print_Area" localSheetId="0">Jul!$A$1:$X$22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M20" i="1"/>
  <c r="L20" i="1"/>
  <c r="K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R17" i="1" s="1"/>
  <c r="X17" i="1" s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R13" i="1" s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P20" i="1" s="1"/>
  <c r="N10" i="1"/>
  <c r="J10" i="1"/>
  <c r="I10" i="1"/>
  <c r="H10" i="1"/>
  <c r="G10" i="1"/>
  <c r="F10" i="1"/>
  <c r="E10" i="1"/>
  <c r="D10" i="1"/>
  <c r="C10" i="1"/>
  <c r="B10" i="1"/>
  <c r="A10" i="1"/>
  <c r="Q20" i="1" l="1"/>
  <c r="R16" i="1"/>
  <c r="X16" i="1" s="1"/>
  <c r="S20" i="1"/>
  <c r="R19" i="1"/>
  <c r="X19" i="1" s="1"/>
  <c r="W20" i="1"/>
  <c r="U20" i="1"/>
  <c r="R12" i="1"/>
  <c r="R18" i="1"/>
  <c r="T18" i="1" s="1"/>
  <c r="R10" i="1"/>
  <c r="X10" i="1" s="1"/>
  <c r="T12" i="1"/>
  <c r="V12" i="1"/>
  <c r="X12" i="1"/>
  <c r="V16" i="1"/>
  <c r="T16" i="1"/>
  <c r="T15" i="1"/>
  <c r="X15" i="1"/>
  <c r="V15" i="1"/>
  <c r="V10" i="1"/>
  <c r="T10" i="1"/>
  <c r="R20" i="1"/>
  <c r="X13" i="1"/>
  <c r="V13" i="1"/>
  <c r="T13" i="1"/>
  <c r="V19" i="1"/>
  <c r="T19" i="1"/>
  <c r="N20" i="1"/>
  <c r="V11" i="1"/>
  <c r="V14" i="1"/>
  <c r="V17" i="1"/>
  <c r="T14" i="1"/>
  <c r="T17" i="1"/>
  <c r="T11" i="1"/>
  <c r="V18" i="1" l="1"/>
  <c r="X18" i="1"/>
  <c r="V20" i="1"/>
  <c r="T20" i="1"/>
  <c r="X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<sst xmlns="http://schemas.openxmlformats.org/spreadsheetml/2006/main" count="55" uniqueCount="51">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</sst>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8" fillId="0" borderId="0" xfId="0" applyFont="1"/>
    <xf numFmtId="0" fontId="11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43" fontId="5" fillId="0" borderId="0" xfId="0" applyNumberFormat="1" applyFont="1"/>
    <xf numFmtId="169" fontId="2" fillId="0" borderId="0" xfId="0" applyNumberFormat="1" applyFont="1"/>
    <xf numFmtId="0" fontId="12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2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Access-Mai"/>
      <sheetName val="Access-Jan"/>
      <sheetName val="Jul"/>
      <sheetName val="Access-Jun"/>
      <sheetName val="Access-Abr"/>
      <sheetName val="Access-Jul"/>
      <sheetName val="Access-Mar"/>
      <sheetName val="Access-F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1001</v>
          </cell>
          <cell r="K10" t="str">
            <v>RECURSOS LIVRES DA SEGURIDADE SOCIAL</v>
          </cell>
          <cell r="L10" t="str">
            <v>3</v>
          </cell>
          <cell r="M10">
            <v>1498986200</v>
          </cell>
          <cell r="N10">
            <v>0</v>
          </cell>
          <cell r="O10">
            <v>1498290889.04</v>
          </cell>
          <cell r="P10">
            <v>1498290889.04</v>
          </cell>
          <cell r="Q10">
            <v>1498290889.04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1049</v>
          </cell>
          <cell r="K11" t="str">
            <v>REC.PROP.UO PARA APLIC. EM SEGURIDADE SOCIAL</v>
          </cell>
          <cell r="L11" t="str">
            <v>3</v>
          </cell>
          <cell r="M11">
            <v>263242</v>
          </cell>
          <cell r="N11">
            <v>0</v>
          </cell>
          <cell r="O11">
            <v>263238.65999999997</v>
          </cell>
          <cell r="P11">
            <v>263238.65999999997</v>
          </cell>
          <cell r="Q11">
            <v>263238.65999999997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1001</v>
          </cell>
          <cell r="K12" t="str">
            <v>RECURSOS LIVRES DA SEGURIDADE SOCIAL</v>
          </cell>
          <cell r="L12" t="str">
            <v>3</v>
          </cell>
          <cell r="M12">
            <v>248631542</v>
          </cell>
          <cell r="N12">
            <v>0</v>
          </cell>
          <cell r="O12">
            <v>248631540.00999999</v>
          </cell>
          <cell r="P12">
            <v>248631540.00999999</v>
          </cell>
          <cell r="Q12">
            <v>248631540.00999999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5</v>
          </cell>
          <cell r="M13">
            <v>125897696</v>
          </cell>
          <cell r="N13">
            <v>125897696</v>
          </cell>
          <cell r="O13">
            <v>125897695.36</v>
          </cell>
          <cell r="P13">
            <v>125897695.36</v>
          </cell>
          <cell r="Q13">
            <v>125897695.36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1323343068</v>
          </cell>
          <cell r="N14">
            <v>1323343068</v>
          </cell>
          <cell r="O14">
            <v>1321339904.49</v>
          </cell>
          <cell r="P14">
            <v>1321339904.49</v>
          </cell>
          <cell r="Q14">
            <v>1321339904.49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7278517</v>
          </cell>
          <cell r="N15">
            <v>0</v>
          </cell>
          <cell r="O15">
            <v>7278512.4400000004</v>
          </cell>
          <cell r="P15">
            <v>7278512.4400000004</v>
          </cell>
          <cell r="Q15">
            <v>7278512.4400000004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5</v>
          </cell>
          <cell r="M16">
            <v>579456</v>
          </cell>
          <cell r="N16">
            <v>0</v>
          </cell>
          <cell r="O16">
            <v>579455.74</v>
          </cell>
          <cell r="P16">
            <v>579455.74</v>
          </cell>
          <cell r="Q16">
            <v>579455.74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0625</v>
          </cell>
          <cell r="H17" t="str">
            <v>SENTENCAS JUDICIAIS TRANSITADAS EM JULGADO DE PEQUENO VALOR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490966738</v>
          </cell>
          <cell r="N17">
            <v>0</v>
          </cell>
          <cell r="O17">
            <v>490626282.44999999</v>
          </cell>
          <cell r="P17">
            <v>490626282.44999999</v>
          </cell>
          <cell r="Q17">
            <v>490626282.44999999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0625</v>
          </cell>
          <cell r="H18" t="str">
            <v>SENTENCAS JUDICIAIS TRANSITADAS EM JULGADO DE PEQUENO VALOR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77164960</v>
          </cell>
          <cell r="N18">
            <v>0</v>
          </cell>
          <cell r="O18">
            <v>77164957.700000003</v>
          </cell>
          <cell r="P18">
            <v>77164957.700000003</v>
          </cell>
          <cell r="Q18">
            <v>77164957.700000003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0EC7</v>
          </cell>
          <cell r="H19" t="str">
            <v>SENTENCAS JUDICIAIS TRANSITADAS EM JULGADO (PRECATORIOS RELA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1674516</v>
          </cell>
          <cell r="N19">
            <v>1674516</v>
          </cell>
          <cell r="O19">
            <v>1674515.73</v>
          </cell>
          <cell r="P19">
            <v>1674515.73</v>
          </cell>
          <cell r="Q19">
            <v>1674515.73</v>
          </cell>
        </row>
      </sheetData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6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45474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'[1]Access-Jul'!A10</f>
        <v>33904</v>
      </c>
      <c r="B10" s="34" t="str">
        <f>'[1]Access-Jul'!B10</f>
        <v>FUNDO DO REGIME GERAL DA PREVIDENCIA SOCIAL</v>
      </c>
      <c r="C10" s="34" t="str">
        <f>CONCATENATE('[1]Access-Jul'!C10,".",'[1]Access-Jul'!D10)</f>
        <v>28.846</v>
      </c>
      <c r="D10" s="34" t="str">
        <f>CONCATENATE('[1]Access-Jul'!E10,".",'[1]Access-Jul'!G10)</f>
        <v>0901.0625</v>
      </c>
      <c r="E10" s="35" t="str">
        <f>'[1]Access-Jul'!F10</f>
        <v>OPERACOES ESPECIAIS: CUMPRIMENTO DE SENTENCAS JUDICIAIS</v>
      </c>
      <c r="F10" s="36" t="str">
        <f>'[1]Access-Jul'!H10</f>
        <v>SENTENCAS JUDICIAIS TRANSITADAS EM JULGADO DE PEQUENO VALOR</v>
      </c>
      <c r="G10" s="34" t="str">
        <f>'[1]Access-Jul'!I10</f>
        <v>2</v>
      </c>
      <c r="H10" s="34" t="str">
        <f>'[1]Access-Jul'!J10</f>
        <v>1001</v>
      </c>
      <c r="I10" s="35" t="str">
        <f>'[1]Access-Jul'!K10</f>
        <v>RECURSOS LIVRES DA SEGURIDADE SOCIAL</v>
      </c>
      <c r="J10" s="34" t="str">
        <f>'[1]Access-Jul'!L10</f>
        <v>3</v>
      </c>
      <c r="K10" s="37"/>
      <c r="L10" s="37"/>
      <c r="M10" s="37"/>
      <c r="N10" s="38">
        <f t="shared" ref="N10:N19" si="0">K10+L10-M10</f>
        <v>0</v>
      </c>
      <c r="O10" s="37">
        <v>0</v>
      </c>
      <c r="P10" s="39">
        <f>IF('[1]Access-Jul'!N10=0,'[1]Access-Jul'!M10,0)</f>
        <v>1498986200</v>
      </c>
      <c r="Q10" s="39">
        <f>IF('[1]Access-Jul'!N10&gt;0,'[1]Access-Jul'!N10-('[1]Access-Jul'!N10-'[1]Access-Jul'!M10),0)</f>
        <v>0</v>
      </c>
      <c r="R10" s="39">
        <f>N10-O10+P10+Q10</f>
        <v>1498986200</v>
      </c>
      <c r="S10" s="39">
        <f>'[1]Access-Jul'!O10</f>
        <v>1498290889.04</v>
      </c>
      <c r="T10" s="40">
        <f t="shared" ref="T10:T20" si="1">IF(R10&gt;0,S10/R10,0)</f>
        <v>0.99953614585644612</v>
      </c>
      <c r="U10" s="39">
        <f>'[1]Access-Jul'!P10</f>
        <v>1498290889.04</v>
      </c>
      <c r="V10" s="40">
        <f t="shared" ref="V10:V20" si="2">IF(R10&gt;0,U10/R10,0)</f>
        <v>0.99953614585644612</v>
      </c>
      <c r="W10" s="39">
        <f>'[1]Access-Jul'!Q10</f>
        <v>1498290889.04</v>
      </c>
      <c r="X10" s="40">
        <f t="shared" ref="X10:X20" si="3">IF(R10&gt;0,W10/R10,0)</f>
        <v>0.99953614585644612</v>
      </c>
    </row>
    <row r="11" spans="1:24" s="41" customFormat="1" ht="28.5" customHeight="1" x14ac:dyDescent="0.2">
      <c r="A11" s="34" t="str">
        <f>'[1]Access-Jul'!A11</f>
        <v>40901</v>
      </c>
      <c r="B11" s="34" t="str">
        <f>'[1]Access-Jul'!B11</f>
        <v>FUNDO DE AMPARO AO TRABALHADOR - FAT</v>
      </c>
      <c r="C11" s="34" t="str">
        <f>CONCATENATE('[1]Access-Jul'!C11,".",'[1]Access-Jul'!D11)</f>
        <v>28.846</v>
      </c>
      <c r="D11" s="34" t="str">
        <f>CONCATENATE('[1]Access-Jul'!E11,".",'[1]Access-Jul'!G11)</f>
        <v>0901.0625</v>
      </c>
      <c r="E11" s="35" t="str">
        <f>'[1]Access-Jul'!F11</f>
        <v>OPERACOES ESPECIAIS: CUMPRIMENTO DE SENTENCAS JUDICIAIS</v>
      </c>
      <c r="F11" s="36" t="str">
        <f>'[1]Access-Jul'!H11</f>
        <v>SENTENCAS JUDICIAIS TRANSITADAS EM JULGADO DE PEQUENO VALOR</v>
      </c>
      <c r="G11" s="34" t="str">
        <f>'[1]Access-Jul'!I11</f>
        <v>2</v>
      </c>
      <c r="H11" s="34" t="str">
        <f>'[1]Access-Jul'!J11</f>
        <v>1049</v>
      </c>
      <c r="I11" s="35" t="str">
        <f>'[1]Access-Jul'!K11</f>
        <v>REC.PROP.UO PARA APLIC. EM SEGURIDADE SOCIAL</v>
      </c>
      <c r="J11" s="34" t="str">
        <f>'[1]Access-Jul'!L11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IF('[1]Access-Jul'!N11=0,'[1]Access-Jul'!M11,0)</f>
        <v>263242</v>
      </c>
      <c r="Q11" s="39">
        <f>IF('[1]Access-Jul'!N11&gt;0,'[1]Access-Jul'!N11-('[1]Access-Jul'!N11-'[1]Access-Jul'!M11),0)</f>
        <v>0</v>
      </c>
      <c r="R11" s="39">
        <f t="shared" ref="R11:R19" si="4">N11-O11+P11+Q11</f>
        <v>263242</v>
      </c>
      <c r="S11" s="39">
        <f>'[1]Access-Jul'!O11</f>
        <v>263238.65999999997</v>
      </c>
      <c r="T11" s="40">
        <f t="shared" si="1"/>
        <v>0.99998731205506708</v>
      </c>
      <c r="U11" s="39">
        <f>'[1]Access-Jul'!P11</f>
        <v>263238.65999999997</v>
      </c>
      <c r="V11" s="40">
        <f t="shared" si="2"/>
        <v>0.99998731205506708</v>
      </c>
      <c r="W11" s="39">
        <f>'[1]Access-Jul'!Q11</f>
        <v>263238.65999999997</v>
      </c>
      <c r="X11" s="40">
        <f t="shared" si="3"/>
        <v>0.99998731205506708</v>
      </c>
    </row>
    <row r="12" spans="1:24" s="41" customFormat="1" ht="28.5" customHeight="1" x14ac:dyDescent="0.2">
      <c r="A12" s="34" t="str">
        <f>'[1]Access-Jul'!A12</f>
        <v>55901</v>
      </c>
      <c r="B12" s="34" t="str">
        <f>'[1]Access-Jul'!B12</f>
        <v>FUNDO NACIONAL DE ASSISTENCIA SOCIAL</v>
      </c>
      <c r="C12" s="34" t="str">
        <f>CONCATENATE('[1]Access-Jul'!C12,".",'[1]Access-Jul'!D12)</f>
        <v>28.846</v>
      </c>
      <c r="D12" s="34" t="str">
        <f>CONCATENATE('[1]Access-Jul'!E12,".",'[1]Access-Jul'!G12)</f>
        <v>0901.0625</v>
      </c>
      <c r="E12" s="35" t="str">
        <f>'[1]Access-Jul'!F12</f>
        <v>OPERACOES ESPECIAIS: CUMPRIMENTO DE SENTENCAS JUDICIAIS</v>
      </c>
      <c r="F12" s="36" t="str">
        <f>'[1]Access-Jul'!H12</f>
        <v>SENTENCAS JUDICIAIS TRANSITADAS EM JULGADO DE PEQUENO VALOR</v>
      </c>
      <c r="G12" s="34" t="str">
        <f>'[1]Access-Jul'!I12</f>
        <v>2</v>
      </c>
      <c r="H12" s="34" t="str">
        <f>'[1]Access-Jul'!J12</f>
        <v>1001</v>
      </c>
      <c r="I12" s="35" t="str">
        <f>'[1]Access-Jul'!K12</f>
        <v>RECURSOS LIVRES DA SEGURIDADE SOCIAL</v>
      </c>
      <c r="J12" s="34" t="str">
        <f>'[1]Access-Jul'!L12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IF('[1]Access-Jul'!N12=0,'[1]Access-Jul'!M12,0)</f>
        <v>248631542</v>
      </c>
      <c r="Q12" s="39">
        <f>IF('[1]Access-Jul'!N12&gt;0,'[1]Access-Jul'!N12-('[1]Access-Jul'!N12-'[1]Access-Jul'!M12),0)</f>
        <v>0</v>
      </c>
      <c r="R12" s="39">
        <f t="shared" si="4"/>
        <v>248631542</v>
      </c>
      <c r="S12" s="39">
        <f>'[1]Access-Jul'!O12</f>
        <v>248631540.00999999</v>
      </c>
      <c r="T12" s="40">
        <f t="shared" si="1"/>
        <v>0.99999999199618839</v>
      </c>
      <c r="U12" s="39">
        <f>'[1]Access-Jul'!P12</f>
        <v>248631540.00999999</v>
      </c>
      <c r="V12" s="40">
        <f t="shared" si="2"/>
        <v>0.99999999199618839</v>
      </c>
      <c r="W12" s="39">
        <f>'[1]Access-Jul'!Q12</f>
        <v>248631540.00999999</v>
      </c>
      <c r="X12" s="40">
        <f t="shared" si="3"/>
        <v>0.99999999199618839</v>
      </c>
    </row>
    <row r="13" spans="1:24" s="41" customFormat="1" ht="28.5" customHeight="1" x14ac:dyDescent="0.2">
      <c r="A13" s="34" t="str">
        <f>'[1]Access-Jul'!A13</f>
        <v>71103</v>
      </c>
      <c r="B13" s="34" t="str">
        <f>'[1]Access-Jul'!B13</f>
        <v>ENCARGOS FINANC.DA UNIAO-SENTENCAS JUDICIAIS</v>
      </c>
      <c r="C13" s="34" t="str">
        <f>CONCATENATE('[1]Access-Jul'!C13,".",'[1]Access-Jul'!D13)</f>
        <v>28.846</v>
      </c>
      <c r="D13" s="34" t="str">
        <f>CONCATENATE('[1]Access-Jul'!E13,".",'[1]Access-Jul'!G13)</f>
        <v>0901.0005</v>
      </c>
      <c r="E13" s="35" t="str">
        <f>'[1]Access-Jul'!F13</f>
        <v>OPERACOES ESPECIAIS: CUMPRIMENTO DE SENTENCAS JUDICIAIS</v>
      </c>
      <c r="F13" s="36" t="str">
        <f>'[1]Access-Jul'!H13</f>
        <v>SENTENCAS JUDICIAIS TRANSITADAS EM JULGADO (PRECATORIOS)</v>
      </c>
      <c r="G13" s="34" t="str">
        <f>'[1]Access-Jul'!I13</f>
        <v>1</v>
      </c>
      <c r="H13" s="34" t="str">
        <f>'[1]Access-Jul'!J13</f>
        <v>1000</v>
      </c>
      <c r="I13" s="35" t="str">
        <f>'[1]Access-Jul'!K13</f>
        <v>RECURSOS LIVRES DA UNIAO</v>
      </c>
      <c r="J13" s="34" t="str">
        <f>'[1]Access-Jul'!L13</f>
        <v>5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IF('[1]Access-Jul'!N13=0,'[1]Access-Jul'!M13,0)</f>
        <v>0</v>
      </c>
      <c r="Q13" s="39">
        <f>IF('[1]Access-Jul'!N13&gt;0,'[1]Access-Jul'!N13-('[1]Access-Jul'!N13-'[1]Access-Jul'!M13),0)</f>
        <v>125897696</v>
      </c>
      <c r="R13" s="39">
        <f t="shared" si="4"/>
        <v>125897696</v>
      </c>
      <c r="S13" s="39">
        <f>'[1]Access-Jul'!O13</f>
        <v>125897695.36</v>
      </c>
      <c r="T13" s="40">
        <f t="shared" si="1"/>
        <v>0.99999999491650748</v>
      </c>
      <c r="U13" s="39">
        <f>'[1]Access-Jul'!P13</f>
        <v>125897695.36</v>
      </c>
      <c r="V13" s="40">
        <f t="shared" si="2"/>
        <v>0.99999999491650748</v>
      </c>
      <c r="W13" s="39">
        <f>'[1]Access-Jul'!Q13</f>
        <v>125897695.36</v>
      </c>
      <c r="X13" s="40">
        <f t="shared" si="3"/>
        <v>0.99999999491650748</v>
      </c>
    </row>
    <row r="14" spans="1:24" s="41" customFormat="1" ht="28.5" customHeight="1" x14ac:dyDescent="0.2">
      <c r="A14" s="34" t="str">
        <f>'[1]Access-Jul'!A14</f>
        <v>71103</v>
      </c>
      <c r="B14" s="34" t="str">
        <f>'[1]Access-Jul'!B14</f>
        <v>ENCARGOS FINANC.DA UNIAO-SENTENCAS JUDICIAIS</v>
      </c>
      <c r="C14" s="34" t="str">
        <f>CONCATENATE('[1]Access-Jul'!C14,".",'[1]Access-Jul'!D14)</f>
        <v>28.846</v>
      </c>
      <c r="D14" s="34" t="str">
        <f>CONCATENATE('[1]Access-Jul'!E14,".",'[1]Access-Jul'!G14)</f>
        <v>0901.0005</v>
      </c>
      <c r="E14" s="35" t="str">
        <f>'[1]Access-Jul'!F14</f>
        <v>OPERACOES ESPECIAIS: CUMPRIMENTO DE SENTENCAS JUDICIAIS</v>
      </c>
      <c r="F14" s="36" t="str">
        <f>'[1]Access-Jul'!H14</f>
        <v>SENTENCAS JUDICIAIS TRANSITADAS EM JULGADO (PRECATORIOS)</v>
      </c>
      <c r="G14" s="34" t="str">
        <f>'[1]Access-Jul'!I14</f>
        <v>1</v>
      </c>
      <c r="H14" s="34" t="str">
        <f>'[1]Access-Jul'!J14</f>
        <v>1000</v>
      </c>
      <c r="I14" s="35" t="str">
        <f>'[1]Access-Jul'!K14</f>
        <v>RECURSOS LIVRES DA UNIAO</v>
      </c>
      <c r="J14" s="34" t="str">
        <f>'[1]Access-Jul'!L14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IF('[1]Access-Jul'!N14=0,'[1]Access-Jul'!M14,0)</f>
        <v>0</v>
      </c>
      <c r="Q14" s="39">
        <f>IF('[1]Access-Jul'!N14&gt;0,'[1]Access-Jul'!N14-('[1]Access-Jul'!N14-'[1]Access-Jul'!M14),0)</f>
        <v>1323343068</v>
      </c>
      <c r="R14" s="39">
        <f t="shared" si="4"/>
        <v>1323343068</v>
      </c>
      <c r="S14" s="39">
        <f>'[1]Access-Jul'!O14</f>
        <v>1321339904.49</v>
      </c>
      <c r="T14" s="40">
        <f t="shared" si="1"/>
        <v>0.99848628556083541</v>
      </c>
      <c r="U14" s="39">
        <f>'[1]Access-Jul'!P14</f>
        <v>1321339904.49</v>
      </c>
      <c r="V14" s="40">
        <f t="shared" si="2"/>
        <v>0.99848628556083541</v>
      </c>
      <c r="W14" s="39">
        <f>'[1]Access-Jul'!Q14</f>
        <v>1321339904.49</v>
      </c>
      <c r="X14" s="40">
        <f t="shared" si="3"/>
        <v>0.99848628556083541</v>
      </c>
    </row>
    <row r="15" spans="1:24" s="41" customFormat="1" ht="28.5" customHeight="1" x14ac:dyDescent="0.2">
      <c r="A15" s="34" t="str">
        <f>'[1]Access-Jul'!A15</f>
        <v>71103</v>
      </c>
      <c r="B15" s="34" t="str">
        <f>'[1]Access-Jul'!B15</f>
        <v>ENCARGOS FINANC.DA UNIAO-SENTENCAS JUDICIAIS</v>
      </c>
      <c r="C15" s="34" t="str">
        <f>CONCATENATE('[1]Access-Jul'!C15,".",'[1]Access-Jul'!D15)</f>
        <v>28.846</v>
      </c>
      <c r="D15" s="34" t="str">
        <f>CONCATENATE('[1]Access-Jul'!E15,".",'[1]Access-Jul'!G15)</f>
        <v>0901.00G5</v>
      </c>
      <c r="E15" s="35" t="str">
        <f>'[1]Access-Jul'!F15</f>
        <v>OPERACOES ESPECIAIS: CUMPRIMENTO DE SENTENCAS JUDICIAIS</v>
      </c>
      <c r="F15" s="36" t="str">
        <f>'[1]Access-Jul'!H15</f>
        <v>CONTRIBUICAO DA UNIAO, DE SUAS AUTARQUIAS E FUNDACOES PARA O</v>
      </c>
      <c r="G15" s="34" t="str">
        <f>'[1]Access-Jul'!I15</f>
        <v>1</v>
      </c>
      <c r="H15" s="34" t="str">
        <f>'[1]Access-Jul'!J15</f>
        <v>1000</v>
      </c>
      <c r="I15" s="35" t="str">
        <f>'[1]Access-Jul'!K15</f>
        <v>RECURSOS LIVRES DA UNIAO</v>
      </c>
      <c r="J15" s="34" t="str">
        <f>'[1]Access-Jul'!L15</f>
        <v>1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IF('[1]Access-Jul'!N15=0,'[1]Access-Jul'!M15,0)</f>
        <v>7278517</v>
      </c>
      <c r="Q15" s="39">
        <f>IF('[1]Access-Jul'!N15&gt;0,'[1]Access-Jul'!N15-('[1]Access-Jul'!N15-'[1]Access-Jul'!M15),0)</f>
        <v>0</v>
      </c>
      <c r="R15" s="39">
        <f t="shared" si="4"/>
        <v>7278517</v>
      </c>
      <c r="S15" s="39">
        <f>'[1]Access-Jul'!O15</f>
        <v>7278512.4400000004</v>
      </c>
      <c r="T15" s="40">
        <f t="shared" si="1"/>
        <v>0.9999993734987499</v>
      </c>
      <c r="U15" s="39">
        <f>'[1]Access-Jul'!P15</f>
        <v>7278512.4400000004</v>
      </c>
      <c r="V15" s="40">
        <f t="shared" si="2"/>
        <v>0.9999993734987499</v>
      </c>
      <c r="W15" s="39">
        <f>'[1]Access-Jul'!Q15</f>
        <v>7278512.4400000004</v>
      </c>
      <c r="X15" s="40">
        <f t="shared" si="3"/>
        <v>0.9999993734987499</v>
      </c>
    </row>
    <row r="16" spans="1:24" s="41" customFormat="1" ht="28.5" customHeight="1" x14ac:dyDescent="0.2">
      <c r="A16" s="34" t="str">
        <f>'[1]Access-Jul'!A16</f>
        <v>71103</v>
      </c>
      <c r="B16" s="34" t="str">
        <f>'[1]Access-Jul'!B16</f>
        <v>ENCARGOS FINANC.DA UNIAO-SENTENCAS JUDICIAIS</v>
      </c>
      <c r="C16" s="34" t="str">
        <f>CONCATENATE('[1]Access-Jul'!C16,".",'[1]Access-Jul'!D16)</f>
        <v>28.846</v>
      </c>
      <c r="D16" s="34" t="str">
        <f>CONCATENATE('[1]Access-Jul'!E16,".",'[1]Access-Jul'!G16)</f>
        <v>0901.0625</v>
      </c>
      <c r="E16" s="35" t="str">
        <f>'[1]Access-Jul'!F16</f>
        <v>OPERACOES ESPECIAIS: CUMPRIMENTO DE SENTENCAS JUDICIAIS</v>
      </c>
      <c r="F16" s="36" t="str">
        <f>'[1]Access-Jul'!H16</f>
        <v>SENTENCAS JUDICIAIS TRANSITADAS EM JULGADO DE PEQUENO VALOR</v>
      </c>
      <c r="G16" s="34" t="str">
        <f>'[1]Access-Jul'!I16</f>
        <v>1</v>
      </c>
      <c r="H16" s="34" t="str">
        <f>'[1]Access-Jul'!J16</f>
        <v>1000</v>
      </c>
      <c r="I16" s="35" t="str">
        <f>'[1]Access-Jul'!K16</f>
        <v>RECURSOS LIVRES DA UNIAO</v>
      </c>
      <c r="J16" s="34" t="str">
        <f>'[1]Access-Jul'!L16</f>
        <v>5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IF('[1]Access-Jul'!N16=0,'[1]Access-Jul'!M16,0)</f>
        <v>579456</v>
      </c>
      <c r="Q16" s="39">
        <f>IF('[1]Access-Jul'!N16&gt;0,'[1]Access-Jul'!N16-('[1]Access-Jul'!N16-'[1]Access-Jul'!M16),0)</f>
        <v>0</v>
      </c>
      <c r="R16" s="39">
        <f t="shared" si="4"/>
        <v>579456</v>
      </c>
      <c r="S16" s="39">
        <f>'[1]Access-Jul'!O16</f>
        <v>579455.74</v>
      </c>
      <c r="T16" s="40">
        <f t="shared" si="1"/>
        <v>0.99999955130329132</v>
      </c>
      <c r="U16" s="39">
        <f>'[1]Access-Jul'!P16</f>
        <v>579455.74</v>
      </c>
      <c r="V16" s="40">
        <f t="shared" si="2"/>
        <v>0.99999955130329132</v>
      </c>
      <c r="W16" s="39">
        <f>'[1]Access-Jul'!Q16</f>
        <v>579455.74</v>
      </c>
      <c r="X16" s="40">
        <f t="shared" si="3"/>
        <v>0.99999955130329132</v>
      </c>
    </row>
    <row r="17" spans="1:36" s="41" customFormat="1" ht="28.5" customHeight="1" x14ac:dyDescent="0.2">
      <c r="A17" s="34" t="str">
        <f>'[1]Access-Jul'!A17</f>
        <v>71103</v>
      </c>
      <c r="B17" s="34" t="str">
        <f>'[1]Access-Jul'!B17</f>
        <v>ENCARGOS FINANC.DA UNIAO-SENTENCAS JUDICIAIS</v>
      </c>
      <c r="C17" s="34" t="str">
        <f>CONCATENATE('[1]Access-Jul'!C17,".",'[1]Access-Jul'!D17)</f>
        <v>28.846</v>
      </c>
      <c r="D17" s="34" t="str">
        <f>CONCATENATE('[1]Access-Jul'!E17,".",'[1]Access-Jul'!G17)</f>
        <v>0901.0625</v>
      </c>
      <c r="E17" s="35" t="str">
        <f>'[1]Access-Jul'!F17</f>
        <v>OPERACOES ESPECIAIS: CUMPRIMENTO DE SENTENCAS JUDICIAIS</v>
      </c>
      <c r="F17" s="36" t="str">
        <f>'[1]Access-Jul'!H17</f>
        <v>SENTENCAS JUDICIAIS TRANSITADAS EM JULGADO DE PEQUENO VALOR</v>
      </c>
      <c r="G17" s="34" t="str">
        <f>'[1]Access-Jul'!I17</f>
        <v>1</v>
      </c>
      <c r="H17" s="34" t="str">
        <f>'[1]Access-Jul'!J17</f>
        <v>1000</v>
      </c>
      <c r="I17" s="35" t="str">
        <f>'[1]Access-Jul'!K17</f>
        <v>RECURSOS LIVRES DA UNIAO</v>
      </c>
      <c r="J17" s="34" t="str">
        <f>'[1]Access-Jul'!L17</f>
        <v>3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IF('[1]Access-Jul'!N17=0,'[1]Access-Jul'!M17,0)</f>
        <v>490966738</v>
      </c>
      <c r="Q17" s="39">
        <f>IF('[1]Access-Jul'!N17&gt;0,'[1]Access-Jul'!N17-('[1]Access-Jul'!N17-'[1]Access-Jul'!M17),0)</f>
        <v>0</v>
      </c>
      <c r="R17" s="39">
        <f t="shared" si="4"/>
        <v>490966738</v>
      </c>
      <c r="S17" s="39">
        <f>'[1]Access-Jul'!O17</f>
        <v>490626282.44999999</v>
      </c>
      <c r="T17" s="40">
        <f t="shared" si="1"/>
        <v>0.99930656086522907</v>
      </c>
      <c r="U17" s="39">
        <f>'[1]Access-Jul'!P17</f>
        <v>490626282.44999999</v>
      </c>
      <c r="V17" s="40">
        <f t="shared" si="2"/>
        <v>0.99930656086522907</v>
      </c>
      <c r="W17" s="39">
        <f>'[1]Access-Jul'!Q17</f>
        <v>490626282.44999999</v>
      </c>
      <c r="X17" s="40">
        <f t="shared" si="3"/>
        <v>0.99930656086522907</v>
      </c>
    </row>
    <row r="18" spans="1:36" s="41" customFormat="1" ht="28.5" customHeight="1" x14ac:dyDescent="0.2">
      <c r="A18" s="34" t="str">
        <f>'[1]Access-Jul'!A18</f>
        <v>71103</v>
      </c>
      <c r="B18" s="34" t="str">
        <f>'[1]Access-Jul'!B18</f>
        <v>ENCARGOS FINANC.DA UNIAO-SENTENCAS JUDICIAIS</v>
      </c>
      <c r="C18" s="34" t="str">
        <f>CONCATENATE('[1]Access-Jul'!C18,".",'[1]Access-Jul'!D18)</f>
        <v>28.846</v>
      </c>
      <c r="D18" s="34" t="str">
        <f>CONCATENATE('[1]Access-Jul'!E18,".",'[1]Access-Jul'!G18)</f>
        <v>0901.0625</v>
      </c>
      <c r="E18" s="35" t="str">
        <f>'[1]Access-Jul'!F18</f>
        <v>OPERACOES ESPECIAIS: CUMPRIMENTO DE SENTENCAS JUDICIAIS</v>
      </c>
      <c r="F18" s="36" t="str">
        <f>'[1]Access-Jul'!H18</f>
        <v>SENTENCAS JUDICIAIS TRANSITADAS EM JULGADO DE PEQUENO VALOR</v>
      </c>
      <c r="G18" s="34" t="str">
        <f>'[1]Access-Jul'!I18</f>
        <v>1</v>
      </c>
      <c r="H18" s="34" t="str">
        <f>'[1]Access-Jul'!J18</f>
        <v>1000</v>
      </c>
      <c r="I18" s="35" t="str">
        <f>'[1]Access-Jul'!K18</f>
        <v>RECURSOS LIVRES DA UNIAO</v>
      </c>
      <c r="J18" s="34" t="str">
        <f>'[1]Access-Jul'!L18</f>
        <v>1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IF('[1]Access-Jul'!N18=0,'[1]Access-Jul'!M18,0)</f>
        <v>77164960</v>
      </c>
      <c r="Q18" s="39">
        <f>IF('[1]Access-Jul'!N18&gt;0,'[1]Access-Jul'!N18-('[1]Access-Jul'!N18-'[1]Access-Jul'!M18),0)</f>
        <v>0</v>
      </c>
      <c r="R18" s="39">
        <f t="shared" si="4"/>
        <v>77164960</v>
      </c>
      <c r="S18" s="39">
        <f>'[1]Access-Jul'!O18</f>
        <v>77164957.700000003</v>
      </c>
      <c r="T18" s="40">
        <f t="shared" si="1"/>
        <v>0.99999997019372522</v>
      </c>
      <c r="U18" s="39">
        <f>'[1]Access-Jul'!P18</f>
        <v>77164957.700000003</v>
      </c>
      <c r="V18" s="40">
        <f t="shared" si="2"/>
        <v>0.99999997019372522</v>
      </c>
      <c r="W18" s="39">
        <f>'[1]Access-Jul'!Q18</f>
        <v>77164957.700000003</v>
      </c>
      <c r="X18" s="40">
        <f t="shared" si="3"/>
        <v>0.99999997019372522</v>
      </c>
    </row>
    <row r="19" spans="1:36" s="41" customFormat="1" ht="28.5" customHeight="1" thickBot="1" x14ac:dyDescent="0.25">
      <c r="A19" s="34" t="str">
        <f>'[1]Access-Jul'!A19</f>
        <v>71103</v>
      </c>
      <c r="B19" s="34" t="str">
        <f>'[1]Access-Jul'!B19</f>
        <v>ENCARGOS FINANC.DA UNIAO-SENTENCAS JUDICIAIS</v>
      </c>
      <c r="C19" s="34" t="str">
        <f>CONCATENATE('[1]Access-Jul'!C19,".",'[1]Access-Jul'!D19)</f>
        <v>28.846</v>
      </c>
      <c r="D19" s="34" t="str">
        <f>CONCATENATE('[1]Access-Jul'!E19,".",'[1]Access-Jul'!G19)</f>
        <v>0901.0EC7</v>
      </c>
      <c r="E19" s="35" t="str">
        <f>'[1]Access-Jul'!F19</f>
        <v>OPERACOES ESPECIAIS: CUMPRIMENTO DE SENTENCAS JUDICIAIS</v>
      </c>
      <c r="F19" s="36" t="str">
        <f>'[1]Access-Jul'!H19</f>
        <v>SENTENCAS JUDICIAIS TRANSITADAS EM JULGADO (PRECATORIOS RELA</v>
      </c>
      <c r="G19" s="34" t="str">
        <f>'[1]Access-Jul'!I19</f>
        <v>1</v>
      </c>
      <c r="H19" s="34" t="str">
        <f>'[1]Access-Jul'!J19</f>
        <v>1000</v>
      </c>
      <c r="I19" s="35" t="str">
        <f>'[1]Access-Jul'!K19</f>
        <v>RECURSOS LIVRES DA UNIAO</v>
      </c>
      <c r="J19" s="34" t="str">
        <f>'[1]Access-Jul'!L19</f>
        <v>3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IF('[1]Access-Jul'!N19=0,'[1]Access-Jul'!M19,0)</f>
        <v>0</v>
      </c>
      <c r="Q19" s="39">
        <f>IF('[1]Access-Jul'!N19&gt;0,'[1]Access-Jul'!N19-('[1]Access-Jul'!N19-'[1]Access-Jul'!M19),0)</f>
        <v>1674516</v>
      </c>
      <c r="R19" s="39">
        <f t="shared" si="4"/>
        <v>1674516</v>
      </c>
      <c r="S19" s="39">
        <f>'[1]Access-Jul'!O19</f>
        <v>1674515.73</v>
      </c>
      <c r="T19" s="40">
        <f t="shared" si="1"/>
        <v>0.99999983875937881</v>
      </c>
      <c r="U19" s="39">
        <f>'[1]Access-Jul'!P19</f>
        <v>1674515.73</v>
      </c>
      <c r="V19" s="40">
        <f t="shared" si="2"/>
        <v>0.99999983875937881</v>
      </c>
      <c r="W19" s="39">
        <f>'[1]Access-Jul'!Q19</f>
        <v>1674515.73</v>
      </c>
      <c r="X19" s="40">
        <f t="shared" si="3"/>
        <v>0.99999983875937881</v>
      </c>
    </row>
    <row r="20" spans="1:36" ht="28.5" customHeight="1" thickBot="1" x14ac:dyDescent="0.25">
      <c r="A20" s="14" t="s">
        <v>48</v>
      </c>
      <c r="B20" s="42"/>
      <c r="C20" s="42"/>
      <c r="D20" s="42"/>
      <c r="E20" s="42"/>
      <c r="F20" s="42"/>
      <c r="G20" s="42"/>
      <c r="H20" s="42"/>
      <c r="I20" s="42"/>
      <c r="J20" s="15"/>
      <c r="K20" s="43">
        <f t="shared" ref="K20:S20" si="5">SUM(K10:K19)</f>
        <v>0</v>
      </c>
      <c r="L20" s="43">
        <f t="shared" si="5"/>
        <v>0</v>
      </c>
      <c r="M20" s="43">
        <f t="shared" si="5"/>
        <v>0</v>
      </c>
      <c r="N20" s="43">
        <f t="shared" si="5"/>
        <v>0</v>
      </c>
      <c r="O20" s="43">
        <f t="shared" si="5"/>
        <v>0</v>
      </c>
      <c r="P20" s="44">
        <f>SUM(P10:P19)</f>
        <v>2323870655</v>
      </c>
      <c r="Q20" s="44">
        <f t="shared" si="5"/>
        <v>1450915280</v>
      </c>
      <c r="R20" s="44">
        <f t="shared" si="5"/>
        <v>3774785935</v>
      </c>
      <c r="S20" s="44">
        <f t="shared" si="5"/>
        <v>3771746991.6199994</v>
      </c>
      <c r="T20" s="45">
        <f t="shared" si="1"/>
        <v>0.99919493623417865</v>
      </c>
      <c r="U20" s="44">
        <f>SUM(U10:U19)</f>
        <v>3771746991.6199994</v>
      </c>
      <c r="V20" s="46">
        <f t="shared" si="2"/>
        <v>0.99919493623417865</v>
      </c>
      <c r="W20" s="44">
        <f>SUM(W10:W19)</f>
        <v>3771746991.6199994</v>
      </c>
      <c r="X20" s="46">
        <f t="shared" si="3"/>
        <v>0.99919493623417865</v>
      </c>
    </row>
    <row r="21" spans="1:36" ht="12.75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47"/>
      <c r="Q21" s="2"/>
      <c r="R21" s="2"/>
      <c r="S21" s="2"/>
      <c r="T21" s="2"/>
      <c r="U21" s="4"/>
      <c r="V21" s="2"/>
      <c r="W21" s="4"/>
      <c r="X21" s="2"/>
    </row>
    <row r="22" spans="1:36" ht="12.75" x14ac:dyDescent="0.2">
      <c r="A22" s="2" t="s">
        <v>50</v>
      </c>
      <c r="B22" s="4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49"/>
      <c r="O22" s="49"/>
      <c r="P22" s="50"/>
      <c r="Q22" s="49"/>
      <c r="R22" s="2"/>
      <c r="S22" s="2"/>
      <c r="T22" s="2"/>
      <c r="U22" s="4"/>
      <c r="V22" s="2"/>
      <c r="W22" s="4"/>
      <c r="X22" s="2"/>
    </row>
    <row r="23" spans="1:36" s="58" customFormat="1" ht="15.95" customHeight="1" x14ac:dyDescent="0.2">
      <c r="A23" s="51"/>
      <c r="B23" s="52"/>
      <c r="C23" s="51"/>
      <c r="D23" s="51"/>
      <c r="E23" s="51"/>
      <c r="F23" s="51"/>
      <c r="G23" s="51"/>
      <c r="H23" s="53"/>
      <c r="I23" s="53"/>
      <c r="J23" s="53"/>
      <c r="K23" s="51"/>
      <c r="L23" s="51"/>
      <c r="M23" s="54"/>
      <c r="N23" s="55"/>
      <c r="O23" s="55"/>
      <c r="P23" s="56"/>
      <c r="Q23" s="55"/>
      <c r="R23" s="54"/>
      <c r="S23" s="54"/>
      <c r="T23" s="54"/>
      <c r="U23" s="57"/>
      <c r="V23" s="54"/>
      <c r="W23" s="57"/>
      <c r="X23" s="54"/>
    </row>
    <row r="24" spans="1:36" s="58" customFormat="1" ht="15.95" customHeight="1" x14ac:dyDescent="0.2">
      <c r="K24" s="62"/>
      <c r="L24" s="62"/>
      <c r="M24" s="62"/>
      <c r="N24" s="62"/>
      <c r="O24" s="62"/>
      <c r="P24" s="62"/>
      <c r="Q24" s="62"/>
      <c r="R24" s="62"/>
      <c r="S24" s="63"/>
      <c r="T24" s="5"/>
      <c r="U24" s="5"/>
      <c r="V24" s="62"/>
      <c r="W24" s="62"/>
      <c r="X24" s="62"/>
      <c r="Y24" s="62"/>
      <c r="Z24" s="62"/>
      <c r="AA24" s="62"/>
      <c r="AB24" s="62"/>
      <c r="AC24" s="62"/>
      <c r="AD24" s="62"/>
      <c r="AE24" s="64"/>
      <c r="AF24" s="64"/>
      <c r="AG24" s="64"/>
      <c r="AH24" s="64"/>
      <c r="AI24" s="64"/>
      <c r="AJ24" s="64"/>
    </row>
    <row r="25" spans="1:36" s="58" customFormat="1" ht="15.95" customHeight="1" x14ac:dyDescent="0.2">
      <c r="K25" s="62"/>
      <c r="L25" s="62"/>
      <c r="M25" s="62"/>
      <c r="N25" s="62"/>
      <c r="O25" s="62"/>
      <c r="P25" s="62"/>
      <c r="Q25" s="62"/>
      <c r="R25" s="62"/>
      <c r="S25" s="63"/>
      <c r="T25" s="5"/>
      <c r="U25" s="5"/>
      <c r="V25" s="5"/>
      <c r="W25" s="5"/>
      <c r="X25" s="5"/>
      <c r="Y25" s="5"/>
      <c r="AJ25" s="65"/>
    </row>
    <row r="26" spans="1:36" s="58" customFormat="1" ht="15.95" customHeight="1" x14ac:dyDescent="0.2">
      <c r="K26" s="62"/>
      <c r="L26" s="62"/>
      <c r="M26" s="62"/>
      <c r="N26" s="62"/>
      <c r="O26" s="62"/>
      <c r="P26" s="62"/>
      <c r="Q26" s="62"/>
      <c r="R26" s="62"/>
      <c r="S26" s="63"/>
      <c r="V26" s="5"/>
      <c r="W26" s="5"/>
      <c r="X26" s="5"/>
      <c r="Y26" s="5"/>
    </row>
    <row r="27" spans="1:36" s="58" customFormat="1" ht="15.95" customHeight="1" x14ac:dyDescent="0.2">
      <c r="K27" s="62"/>
      <c r="L27" s="62"/>
      <c r="M27" s="62"/>
      <c r="N27" s="62"/>
      <c r="O27" s="62"/>
      <c r="P27" s="62"/>
      <c r="Q27" s="62"/>
      <c r="R27" s="62"/>
      <c r="S27" s="63"/>
      <c r="V27" s="5"/>
      <c r="W27" s="5"/>
      <c r="X27" s="5"/>
      <c r="Y27" s="5"/>
    </row>
    <row r="28" spans="1:36" s="58" customFormat="1" ht="15.95" customHeight="1" x14ac:dyDescent="0.2">
      <c r="K28" s="62"/>
      <c r="L28" s="62"/>
      <c r="M28" s="62"/>
      <c r="N28" s="62"/>
      <c r="O28" s="62"/>
      <c r="P28" s="62"/>
      <c r="Q28" s="62"/>
      <c r="R28" s="62"/>
      <c r="S28" s="63"/>
    </row>
    <row r="29" spans="1:36" s="58" customFormat="1" ht="15.95" customHeight="1" x14ac:dyDescent="0.2">
      <c r="M29" s="5"/>
      <c r="N29" s="5"/>
      <c r="O29" s="60"/>
      <c r="P29" s="60"/>
      <c r="Q29" s="60"/>
      <c r="R29" s="60"/>
      <c r="S29" s="66"/>
    </row>
    <row r="30" spans="1:36" s="58" customFormat="1" ht="15.95" customHeight="1" x14ac:dyDescent="0.2">
      <c r="M30" s="5"/>
      <c r="N30" s="5"/>
      <c r="O30" s="60"/>
      <c r="P30" s="60"/>
      <c r="Q30" s="60"/>
      <c r="R30" s="60"/>
      <c r="S30" s="5"/>
    </row>
    <row r="31" spans="1:36" s="58" customFormat="1" ht="15.95" customHeight="1" x14ac:dyDescent="0.2">
      <c r="O31" s="67"/>
      <c r="P31" s="67"/>
      <c r="Q31" s="67"/>
      <c r="R31" s="67"/>
    </row>
    <row r="32" spans="1:36" s="58" customFormat="1" ht="15.95" customHeight="1" x14ac:dyDescent="0.2">
      <c r="K32" s="59"/>
      <c r="L32" s="59"/>
      <c r="M32" s="59"/>
      <c r="N32" s="59"/>
      <c r="O32" s="59"/>
      <c r="P32" s="61"/>
      <c r="Q32" s="61"/>
      <c r="R32" s="67"/>
    </row>
    <row r="33" spans="11:21" s="58" customFormat="1" ht="15.95" customHeight="1" x14ac:dyDescent="0.2">
      <c r="K33" s="68"/>
      <c r="L33" s="69"/>
      <c r="M33" s="59"/>
      <c r="N33" s="59"/>
      <c r="O33" s="59"/>
      <c r="P33" s="61"/>
      <c r="Q33" s="61"/>
      <c r="R33" s="67"/>
    </row>
    <row r="34" spans="11:21" s="58" customFormat="1" ht="15.95" customHeight="1" x14ac:dyDescent="0.2">
      <c r="K34" s="59"/>
      <c r="L34" s="59"/>
      <c r="M34" s="59"/>
      <c r="N34" s="59"/>
      <c r="O34" s="59"/>
      <c r="P34" s="61"/>
      <c r="Q34" s="61"/>
      <c r="R34" s="67"/>
    </row>
    <row r="35" spans="11:21" s="58" customFormat="1" ht="15.95" customHeight="1" x14ac:dyDescent="0.2">
      <c r="K35" s="59"/>
      <c r="L35" s="59"/>
      <c r="M35" s="59"/>
      <c r="N35" s="59"/>
      <c r="O35" s="59"/>
      <c r="P35" s="61"/>
      <c r="Q35" s="61"/>
      <c r="R35" s="70"/>
      <c r="U35" s="71"/>
    </row>
    <row r="36" spans="11:21" s="58" customFormat="1" ht="15.95" customHeight="1" x14ac:dyDescent="0.2">
      <c r="K36" s="59"/>
      <c r="L36" s="59"/>
      <c r="M36" s="59"/>
      <c r="N36" s="59"/>
      <c r="O36" s="59"/>
      <c r="P36" s="61"/>
      <c r="Q36" s="61"/>
      <c r="R36" s="70"/>
    </row>
    <row r="37" spans="11:21" s="58" customFormat="1" ht="15.95" customHeight="1" x14ac:dyDescent="0.2">
      <c r="K37" s="59"/>
      <c r="L37" s="59"/>
      <c r="M37" s="59"/>
      <c r="N37" s="59"/>
      <c r="O37" s="59"/>
      <c r="P37" s="61"/>
      <c r="Q37" s="61"/>
      <c r="R37" s="70"/>
    </row>
    <row r="38" spans="11:21" s="58" customFormat="1" ht="15.95" customHeight="1" x14ac:dyDescent="0.2">
      <c r="K38" s="59"/>
      <c r="L38" s="59"/>
      <c r="M38" s="59"/>
      <c r="N38" s="59"/>
      <c r="O38" s="59"/>
      <c r="P38" s="61"/>
      <c r="Q38" s="61"/>
      <c r="R38" s="70"/>
    </row>
    <row r="39" spans="11:21" s="58" customFormat="1" ht="15.95" customHeight="1" x14ac:dyDescent="0.2">
      <c r="K39" s="59"/>
      <c r="L39" s="59"/>
      <c r="M39" s="59"/>
      <c r="N39" s="59"/>
      <c r="O39" s="59"/>
      <c r="P39" s="61"/>
      <c r="Q39" s="61"/>
      <c r="R39" s="70"/>
    </row>
    <row r="40" spans="11:21" s="58" customFormat="1" ht="15.95" customHeight="1" x14ac:dyDescent="0.2">
      <c r="K40" s="59"/>
      <c r="L40" s="59"/>
      <c r="M40" s="59"/>
      <c r="N40" s="59"/>
      <c r="O40" s="59"/>
      <c r="P40" s="61"/>
      <c r="Q40" s="61"/>
      <c r="R40" s="72"/>
    </row>
    <row r="41" spans="11:21" s="58" customFormat="1" ht="15.95" customHeight="1" x14ac:dyDescent="0.2">
      <c r="K41" s="59"/>
      <c r="L41" s="59"/>
      <c r="M41" s="59"/>
      <c r="N41" s="59"/>
      <c r="O41" s="59"/>
      <c r="P41" s="61"/>
      <c r="Q41" s="61"/>
    </row>
    <row r="42" spans="11:21" s="58" customFormat="1" ht="15.95" customHeight="1" x14ac:dyDescent="0.2">
      <c r="K42" s="59"/>
      <c r="L42" s="59"/>
      <c r="M42" s="59"/>
      <c r="N42" s="59"/>
      <c r="O42" s="59"/>
      <c r="P42" s="61"/>
      <c r="Q42" s="61"/>
    </row>
    <row r="43" spans="11:21" s="58" customFormat="1" ht="15.95" customHeight="1" x14ac:dyDescent="0.2">
      <c r="K43" s="59"/>
      <c r="L43" s="59"/>
      <c r="M43" s="59"/>
      <c r="N43" s="59"/>
      <c r="O43" s="59"/>
      <c r="P43" s="61"/>
      <c r="Q43" s="61"/>
    </row>
    <row r="44" spans="11:21" s="58" customFormat="1" ht="15.95" customHeight="1" x14ac:dyDescent="0.2">
      <c r="K44" s="59"/>
      <c r="L44" s="59"/>
      <c r="M44" s="59"/>
      <c r="N44" s="59"/>
      <c r="O44" s="59"/>
      <c r="P44" s="61"/>
      <c r="Q44" s="61"/>
    </row>
    <row r="45" spans="11:21" s="58" customFormat="1" ht="15.95" customHeight="1" x14ac:dyDescent="0.2">
      <c r="K45" s="59"/>
      <c r="L45" s="59"/>
      <c r="M45" s="59"/>
      <c r="N45" s="73"/>
      <c r="O45" s="59"/>
      <c r="P45" s="61"/>
      <c r="Q45" s="61"/>
    </row>
    <row r="46" spans="11:21" s="58" customFormat="1" ht="15.95" customHeight="1" x14ac:dyDescent="0.2">
      <c r="K46" s="61"/>
      <c r="L46" s="61"/>
      <c r="M46" s="61"/>
      <c r="N46" s="61"/>
      <c r="O46" s="61"/>
      <c r="P46" s="61"/>
      <c r="Q46" s="61"/>
    </row>
    <row r="47" spans="11:21" s="58" customFormat="1" ht="15.95" customHeight="1" x14ac:dyDescent="0.2">
      <c r="K47" s="61"/>
      <c r="L47" s="61"/>
      <c r="M47" s="61"/>
      <c r="N47" s="61"/>
      <c r="O47" s="61"/>
      <c r="P47" s="61"/>
      <c r="Q47" s="61"/>
    </row>
    <row r="48" spans="11:21" s="58" customFormat="1" ht="15.95" customHeight="1" x14ac:dyDescent="0.2">
      <c r="K48" s="61"/>
    </row>
    <row r="49" spans="14:14" s="58" customFormat="1" ht="15.95" customHeight="1" x14ac:dyDescent="0.2">
      <c r="N49" s="74"/>
    </row>
    <row r="50" spans="14:14" s="58" customFormat="1" ht="15.95" customHeight="1" x14ac:dyDescent="0.2"/>
    <row r="51" spans="14:14" s="58" customFormat="1" ht="15.95" customHeight="1" x14ac:dyDescent="0.2"/>
    <row r="52" spans="14:14" s="58" customFormat="1" ht="15.95" customHeight="1" x14ac:dyDescent="0.2"/>
    <row r="53" spans="14:14" s="58" customFormat="1" ht="15.95" customHeight="1" x14ac:dyDescent="0.2"/>
    <row r="54" spans="14:14" s="58" customFormat="1" ht="15.95" customHeight="1" x14ac:dyDescent="0.2"/>
    <row r="55" spans="14:14" s="58" customFormat="1" ht="15.95" customHeight="1" x14ac:dyDescent="0.2"/>
    <row r="56" spans="14:14" s="58" customFormat="1" ht="15.95" customHeight="1" x14ac:dyDescent="0.2"/>
    <row r="57" spans="14:14" s="58" customFormat="1" ht="15.95" customHeight="1" x14ac:dyDescent="0.2"/>
    <row r="58" spans="14:14" s="58" customFormat="1" ht="15.95" customHeight="1" x14ac:dyDescent="0.2"/>
    <row r="59" spans="14:14" s="58" customFormat="1" ht="15.95" customHeight="1" x14ac:dyDescent="0.2"/>
    <row r="60" spans="14:14" s="58" customFormat="1" ht="15.95" customHeight="1" x14ac:dyDescent="0.2"/>
    <row r="61" spans="14:14" s="58" customFormat="1" ht="15.95" customHeight="1" x14ac:dyDescent="0.2"/>
    <row r="62" spans="14:14" s="58" customFormat="1" ht="15.95" customHeight="1" x14ac:dyDescent="0.2"/>
    <row r="63" spans="14:14" s="58" customFormat="1" ht="15.95" customHeight="1" x14ac:dyDescent="0.2"/>
    <row r="64" spans="14:14" s="58" customFormat="1" ht="15.95" customHeight="1" x14ac:dyDescent="0.2"/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36" s="58" customFormat="1" ht="15.95" customHeight="1" x14ac:dyDescent="0.2">
      <c r="J97" s="5"/>
    </row>
    <row r="98" spans="10:36" s="58" customFormat="1" ht="15.95" customHeight="1" x14ac:dyDescent="0.2">
      <c r="J98" s="5"/>
    </row>
    <row r="99" spans="10:36" s="58" customFormat="1" ht="15.95" customHeight="1" x14ac:dyDescent="0.2">
      <c r="J99" s="5"/>
    </row>
    <row r="100" spans="10:36" s="58" customFormat="1" ht="15.95" customHeight="1" x14ac:dyDescent="0.2">
      <c r="J100" s="5"/>
    </row>
    <row r="101" spans="10:36" ht="15.95" customHeight="1" x14ac:dyDescent="0.2">
      <c r="K101" s="58"/>
      <c r="L101" s="58"/>
      <c r="M101" s="58"/>
      <c r="N101" s="58"/>
      <c r="O101" s="58"/>
      <c r="P101" s="58"/>
      <c r="Q101" s="58"/>
      <c r="R101" s="58"/>
      <c r="S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</row>
    <row r="102" spans="10:36" ht="15.95" customHeight="1" x14ac:dyDescent="0.2">
      <c r="K102" s="58"/>
      <c r="L102" s="58"/>
      <c r="M102" s="58"/>
      <c r="N102" s="58"/>
      <c r="O102" s="58"/>
      <c r="P102" s="58"/>
      <c r="Q102" s="58"/>
      <c r="R102" s="58"/>
      <c r="S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</row>
    <row r="103" spans="10:36" ht="15.95" customHeight="1" x14ac:dyDescent="0.2">
      <c r="K103" s="58"/>
      <c r="L103" s="58"/>
      <c r="M103" s="58"/>
      <c r="N103" s="58"/>
      <c r="O103" s="58"/>
      <c r="P103" s="58"/>
      <c r="Q103" s="58"/>
      <c r="R103" s="58"/>
      <c r="S103" s="58"/>
    </row>
    <row r="104" spans="10:36" ht="15.95" customHeight="1" x14ac:dyDescent="0.2">
      <c r="K104" s="58"/>
      <c r="L104" s="58"/>
      <c r="M104" s="58"/>
      <c r="N104" s="58"/>
      <c r="O104" s="58"/>
      <c r="P104" s="58"/>
      <c r="Q104" s="58"/>
      <c r="R104" s="58"/>
      <c r="S104" s="58"/>
    </row>
    <row r="105" spans="10:36" ht="15.95" customHeight="1" x14ac:dyDescent="0.2"/>
    <row r="106" spans="10:36" ht="15.95" customHeight="1" x14ac:dyDescent="0.2"/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</vt:lpstr>
      <vt:lpstr>Jul!Area_de_impressao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2024-08-14T20:32:34Z</dcterms:created>
  <dcterms:modified xsi:type="dcterms:W3CDTF">2024-08-14T20:33:10Z</dcterms:modified>
</cp:coreProperties>
</file>