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- 2025 Janeiro\Publicacao internet TRF\Anexo II\090047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23" i="1" s="1"/>
  <c r="P10" i="1"/>
  <c r="N10" i="1"/>
  <c r="J10" i="1"/>
  <c r="I10" i="1"/>
  <c r="H10" i="1"/>
  <c r="G10" i="1"/>
  <c r="F10" i="1"/>
  <c r="E10" i="1"/>
  <c r="D10" i="1"/>
  <c r="C10" i="1"/>
  <c r="B10" i="1"/>
  <c r="A10" i="1"/>
  <c r="S23" i="1" l="1"/>
  <c r="R19" i="1"/>
  <c r="W23" i="1"/>
  <c r="R15" i="1"/>
  <c r="T15" i="1" s="1"/>
  <c r="R18" i="1"/>
  <c r="T18" i="1" s="1"/>
  <c r="R10" i="1"/>
  <c r="R23" i="1" s="1"/>
  <c r="R21" i="1"/>
  <c r="T21" i="1" s="1"/>
  <c r="U23" i="1"/>
  <c r="P23" i="1"/>
  <c r="R13" i="1"/>
  <c r="V13" i="1" s="1"/>
  <c r="T12" i="1"/>
  <c r="V12" i="1"/>
  <c r="X12" i="1"/>
  <c r="X15" i="1"/>
  <c r="X19" i="1"/>
  <c r="V19" i="1"/>
  <c r="T19" i="1"/>
  <c r="X22" i="1"/>
  <c r="V22" i="1"/>
  <c r="T22" i="1"/>
  <c r="V18" i="1"/>
  <c r="X18" i="1"/>
  <c r="X16" i="1"/>
  <c r="V16" i="1"/>
  <c r="T16" i="1"/>
  <c r="X10" i="1"/>
  <c r="V10" i="1"/>
  <c r="T11" i="1"/>
  <c r="T14" i="1"/>
  <c r="T17" i="1"/>
  <c r="T20" i="1"/>
  <c r="N23" i="1"/>
  <c r="V11" i="1"/>
  <c r="V14" i="1"/>
  <c r="V17" i="1"/>
  <c r="V20" i="1"/>
  <c r="T13" i="1" l="1"/>
  <c r="X13" i="1"/>
  <c r="V21" i="1"/>
  <c r="X21" i="1"/>
  <c r="V15" i="1"/>
  <c r="T10" i="1"/>
  <c r="V23" i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<sst xmlns="http://schemas.openxmlformats.org/spreadsheetml/2006/main" count="55" uniqueCount="51">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</sst>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Access-Out"/>
      <sheetName val="Dez"/>
      <sheetName val="Access-Dez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1131130266</v>
          </cell>
          <cell r="N10">
            <v>0</v>
          </cell>
          <cell r="O10">
            <v>1131129380.3299999</v>
          </cell>
          <cell r="P10">
            <v>1131076511.3399999</v>
          </cell>
          <cell r="Q10">
            <v>1131076511.3399999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1001</v>
          </cell>
          <cell r="K11" t="str">
            <v>RECURSOS LIVRES DA SEGURIDADE SOCIAL</v>
          </cell>
          <cell r="L11" t="str">
            <v>3</v>
          </cell>
          <cell r="M11">
            <v>2021774043</v>
          </cell>
          <cell r="N11">
            <v>0</v>
          </cell>
          <cell r="O11">
            <v>2021757179.0599999</v>
          </cell>
          <cell r="P11">
            <v>1744752518.6600001</v>
          </cell>
          <cell r="Q11">
            <v>1744752518.6600001</v>
          </cell>
        </row>
        <row r="12">
          <cell r="A12" t="str">
            <v>40901</v>
          </cell>
          <cell r="B12" t="str">
            <v>FUNDO DE AMPARO AO TRABALHADOR - FAT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17690</v>
          </cell>
          <cell r="N12">
            <v>0</v>
          </cell>
          <cell r="O12">
            <v>17690</v>
          </cell>
        </row>
        <row r="13">
          <cell r="A13" t="str">
            <v>40901</v>
          </cell>
          <cell r="B13" t="str">
            <v>FUNDO DE AMPARO AO TRABALHADOR - FAT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1049</v>
          </cell>
          <cell r="K13" t="str">
            <v>REC.PROP.UO PARA APLIC. EM SEGURIDADE SOCIAL</v>
          </cell>
          <cell r="L13" t="str">
            <v>3</v>
          </cell>
          <cell r="M13">
            <v>643805.57999999996</v>
          </cell>
          <cell r="N13">
            <v>0</v>
          </cell>
          <cell r="O13">
            <v>643805.57999999996</v>
          </cell>
          <cell r="P13">
            <v>643805.57999999996</v>
          </cell>
          <cell r="Q13">
            <v>643805.57999999996</v>
          </cell>
        </row>
        <row r="14">
          <cell r="A14" t="str">
            <v>55901</v>
          </cell>
          <cell r="B14" t="str">
            <v>FUNDO NACIONAL DE ASSISTENCIA SOCIAL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223168828</v>
          </cell>
          <cell r="N14">
            <v>0</v>
          </cell>
          <cell r="O14">
            <v>223168828</v>
          </cell>
          <cell r="P14">
            <v>166450753.81</v>
          </cell>
          <cell r="Q14">
            <v>166450753.81</v>
          </cell>
        </row>
        <row r="15">
          <cell r="A15" t="str">
            <v>55901</v>
          </cell>
          <cell r="B15" t="str">
            <v>FUNDO NACIONAL DE ASSISTENCIA SOCIAL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2</v>
          </cell>
          <cell r="J15" t="str">
            <v>1001</v>
          </cell>
          <cell r="K15" t="str">
            <v>RECURSOS LIVRES DA SEGURIDADE SOCIAL</v>
          </cell>
          <cell r="L15" t="str">
            <v>3</v>
          </cell>
          <cell r="M15">
            <v>363522034</v>
          </cell>
          <cell r="N15">
            <v>0</v>
          </cell>
          <cell r="O15">
            <v>363522034</v>
          </cell>
          <cell r="P15">
            <v>363463334.42000002</v>
          </cell>
          <cell r="Q15">
            <v>363463334.42000002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5</v>
          </cell>
          <cell r="M16">
            <v>125897695.36</v>
          </cell>
          <cell r="N16">
            <v>125897696</v>
          </cell>
          <cell r="O16">
            <v>125897695.36</v>
          </cell>
          <cell r="P16">
            <v>125897695.36</v>
          </cell>
          <cell r="Q16">
            <v>125897695.36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1321339904.49</v>
          </cell>
          <cell r="N17">
            <v>1323343068</v>
          </cell>
          <cell r="O17">
            <v>1321339904.49</v>
          </cell>
          <cell r="P17">
            <v>1321339904.49</v>
          </cell>
          <cell r="Q17">
            <v>1321339904.49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00G5</v>
          </cell>
          <cell r="H18" t="str">
            <v>CONTRIBUICAO DA UNIAO, DE SUAS AUTARQUIAS E FUNDACOES PARA 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11032841.4</v>
          </cell>
          <cell r="N18">
            <v>0</v>
          </cell>
          <cell r="O18">
            <v>11032841.4</v>
          </cell>
          <cell r="P18">
            <v>11032841.4</v>
          </cell>
          <cell r="Q18">
            <v>11032841.4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5</v>
          </cell>
          <cell r="M19">
            <v>2008517</v>
          </cell>
          <cell r="N19">
            <v>0</v>
          </cell>
          <cell r="O19">
            <v>2008517</v>
          </cell>
          <cell r="P19">
            <v>1397533.11</v>
          </cell>
          <cell r="Q19">
            <v>1397533.11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959087299</v>
          </cell>
          <cell r="N20">
            <v>0</v>
          </cell>
          <cell r="O20">
            <v>959069602.55999994</v>
          </cell>
          <cell r="P20">
            <v>872834898.38</v>
          </cell>
          <cell r="Q20">
            <v>872834898.38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125253294</v>
          </cell>
          <cell r="N21">
            <v>0</v>
          </cell>
          <cell r="O21">
            <v>125253294</v>
          </cell>
          <cell r="P21">
            <v>112258144.13</v>
          </cell>
          <cell r="Q21">
            <v>112258144.13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0EC7</v>
          </cell>
          <cell r="H22" t="str">
            <v>SENTENCAS JUDICIAIS TRANSITADAS EM JULGADO (PRECATORIOS RELA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1674515.73</v>
          </cell>
          <cell r="N22">
            <v>1674516</v>
          </cell>
          <cell r="O22">
            <v>1674515.73</v>
          </cell>
          <cell r="P22">
            <v>1674515.73</v>
          </cell>
          <cell r="Q22">
            <v>1674515.73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45627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'[1]Access-Dez'!A10</f>
        <v>33904</v>
      </c>
      <c r="B10" s="34" t="str">
        <f>'[1]Access-Dez'!B10</f>
        <v>FUNDO DO REGIME GERAL DA PREVIDENCIA SOCIAL</v>
      </c>
      <c r="C10" s="34" t="str">
        <f>CONCATENATE('[1]Access-Dez'!C10,".",'[1]Access-Dez'!D10)</f>
        <v>28.846</v>
      </c>
      <c r="D10" s="34" t="str">
        <f>CONCATENATE('[1]Access-Dez'!E10,".",'[1]Access-Dez'!G10)</f>
        <v>0901.0625</v>
      </c>
      <c r="E10" s="35" t="str">
        <f>'[1]Access-Dez'!F10</f>
        <v>OPERACOES ESPECIAIS: CUMPRIMENTO DE SENTENCAS JUDICIAIS</v>
      </c>
      <c r="F10" s="36" t="str">
        <f>'[1]Access-Dez'!H10</f>
        <v>SENTENCAS JUDICIAIS TRANSITADAS EM JULGADO DE PEQUENO VALOR</v>
      </c>
      <c r="G10" s="34" t="str">
        <f>'[1]Access-Dez'!I10</f>
        <v>2</v>
      </c>
      <c r="H10" s="34" t="str">
        <f>'[1]Access-Dez'!J10</f>
        <v>1000</v>
      </c>
      <c r="I10" s="35" t="str">
        <f>'[1]Access-Dez'!K10</f>
        <v>RECURSOS LIVRES DA UNIAO</v>
      </c>
      <c r="J10" s="34" t="str">
        <f>'[1]Access-Dez'!L10</f>
        <v>3</v>
      </c>
      <c r="K10" s="37"/>
      <c r="L10" s="37"/>
      <c r="M10" s="37"/>
      <c r="N10" s="38">
        <f t="shared" ref="N10:N22" si="0">K10+L10-M10</f>
        <v>0</v>
      </c>
      <c r="O10" s="37">
        <v>0</v>
      </c>
      <c r="P10" s="39">
        <f>IF('[1]Access-Dez'!N10=0,'[1]Access-Dez'!M10,0)</f>
        <v>1131130266</v>
      </c>
      <c r="Q10" s="39">
        <f>IF('[1]Access-Dez'!N10&gt;0,'[1]Access-Dez'!N10-('[1]Access-Dez'!N10-'[1]Access-Dez'!M10),0)</f>
        <v>0</v>
      </c>
      <c r="R10" s="39">
        <f>N10-O10+P10+Q10</f>
        <v>1131130266</v>
      </c>
      <c r="S10" s="39">
        <f>'[1]Access-Dez'!O10</f>
        <v>1131129380.3299999</v>
      </c>
      <c r="T10" s="40">
        <f t="shared" ref="T10:T23" si="1">IF(R10&gt;0,S10/R10,0)</f>
        <v>0.99999921700441874</v>
      </c>
      <c r="U10" s="39">
        <f>'[1]Access-Dez'!P10</f>
        <v>1131076511.3399999</v>
      </c>
      <c r="V10" s="40">
        <f t="shared" ref="V10:V23" si="2">IF(R10&gt;0,U10/R10,0)</f>
        <v>0.99995247703857293</v>
      </c>
      <c r="W10" s="39">
        <f>'[1]Access-Dez'!Q10</f>
        <v>1131076511.3399999</v>
      </c>
      <c r="X10" s="40">
        <f t="shared" ref="X10:X23" si="3">IF(R10&gt;0,W10/R10,0)</f>
        <v>0.99995247703857293</v>
      </c>
    </row>
    <row r="11" spans="1:24" s="41" customFormat="1" ht="28.5" customHeight="1" x14ac:dyDescent="0.2">
      <c r="A11" s="34" t="str">
        <f>'[1]Access-Dez'!A11</f>
        <v>33904</v>
      </c>
      <c r="B11" s="34" t="str">
        <f>'[1]Access-Dez'!B11</f>
        <v>FUNDO DO REGIME GERAL DA PREVIDENCIA SOCIAL</v>
      </c>
      <c r="C11" s="34" t="str">
        <f>CONCATENATE('[1]Access-Dez'!C11,".",'[1]Access-Dez'!D11)</f>
        <v>28.846</v>
      </c>
      <c r="D11" s="34" t="str">
        <f>CONCATENATE('[1]Access-Dez'!E11,".",'[1]Access-Dez'!G11)</f>
        <v>0901.0625</v>
      </c>
      <c r="E11" s="35" t="str">
        <f>'[1]Access-Dez'!F11</f>
        <v>OPERACOES ESPECIAIS: CUMPRIMENTO DE SENTENCAS JUDICIAIS</v>
      </c>
      <c r="F11" s="36" t="str">
        <f>'[1]Access-Dez'!H11</f>
        <v>SENTENCAS JUDICIAIS TRANSITADAS EM JULGADO DE PEQUENO VALOR</v>
      </c>
      <c r="G11" s="34" t="str">
        <f>'[1]Access-Dez'!I11</f>
        <v>2</v>
      </c>
      <c r="H11" s="34" t="str">
        <f>'[1]Access-Dez'!J11</f>
        <v>1001</v>
      </c>
      <c r="I11" s="35" t="str">
        <f>'[1]Access-Dez'!K11</f>
        <v>RECURSOS LIVRES DA SEGURIDADE SOCIAL</v>
      </c>
      <c r="J11" s="34" t="str">
        <f>'[1]Access-Dez'!L11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IF('[1]Access-Dez'!N11=0,'[1]Access-Dez'!M11,0)</f>
        <v>2021774043</v>
      </c>
      <c r="Q11" s="39">
        <f>IF('[1]Access-Dez'!N11&gt;0,'[1]Access-Dez'!N11-('[1]Access-Dez'!N11-'[1]Access-Dez'!M11),0)</f>
        <v>0</v>
      </c>
      <c r="R11" s="39">
        <f t="shared" ref="R11:R22" si="4">N11-O11+P11+Q11</f>
        <v>2021774043</v>
      </c>
      <c r="S11" s="39">
        <f>'[1]Access-Dez'!O11</f>
        <v>2021757179.0599999</v>
      </c>
      <c r="T11" s="40">
        <f t="shared" si="1"/>
        <v>0.99999165884038399</v>
      </c>
      <c r="U11" s="39">
        <f>'[1]Access-Dez'!P11</f>
        <v>1744752518.6600001</v>
      </c>
      <c r="V11" s="40">
        <f t="shared" si="2"/>
        <v>0.86298096698830751</v>
      </c>
      <c r="W11" s="39">
        <f>'[1]Access-Dez'!Q11</f>
        <v>1744752518.6600001</v>
      </c>
      <c r="X11" s="40">
        <f t="shared" si="3"/>
        <v>0.86298096698830751</v>
      </c>
    </row>
    <row r="12" spans="1:24" s="41" customFormat="1" ht="28.5" customHeight="1" x14ac:dyDescent="0.2">
      <c r="A12" s="34" t="str">
        <f>'[1]Access-Dez'!A12</f>
        <v>40901</v>
      </c>
      <c r="B12" s="34" t="str">
        <f>'[1]Access-Dez'!B12</f>
        <v>FUNDO DE AMPARO AO TRABALHADOR - FAT</v>
      </c>
      <c r="C12" s="34" t="str">
        <f>CONCATENATE('[1]Access-Dez'!C12,".",'[1]Access-Dez'!D12)</f>
        <v>28.846</v>
      </c>
      <c r="D12" s="34" t="str">
        <f>CONCATENATE('[1]Access-Dez'!E12,".",'[1]Access-Dez'!G12)</f>
        <v>0901.0625</v>
      </c>
      <c r="E12" s="35" t="str">
        <f>'[1]Access-Dez'!F12</f>
        <v>OPERACOES ESPECIAIS: CUMPRIMENTO DE SENTENCAS JUDICIAIS</v>
      </c>
      <c r="F12" s="36" t="str">
        <f>'[1]Access-Dez'!H12</f>
        <v>SENTENCAS JUDICIAIS TRANSITADAS EM JULGADO DE PEQUENO VALOR</v>
      </c>
      <c r="G12" s="34" t="str">
        <f>'[1]Access-Dez'!I12</f>
        <v>2</v>
      </c>
      <c r="H12" s="34" t="str">
        <f>'[1]Access-Dez'!J12</f>
        <v>1000</v>
      </c>
      <c r="I12" s="35" t="str">
        <f>'[1]Access-Dez'!K12</f>
        <v>RECURSOS LIVRES DA UNIAO</v>
      </c>
      <c r="J12" s="34" t="str">
        <f>'[1]Access-Dez'!L12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IF('[1]Access-Dez'!N12=0,'[1]Access-Dez'!M12,0)</f>
        <v>17690</v>
      </c>
      <c r="Q12" s="39">
        <f>IF('[1]Access-Dez'!N12&gt;0,'[1]Access-Dez'!N12-('[1]Access-Dez'!N12-'[1]Access-Dez'!M12),0)</f>
        <v>0</v>
      </c>
      <c r="R12" s="39">
        <f t="shared" si="4"/>
        <v>17690</v>
      </c>
      <c r="S12" s="39">
        <f>'[1]Access-Dez'!O12</f>
        <v>17690</v>
      </c>
      <c r="T12" s="40">
        <f t="shared" si="1"/>
        <v>1</v>
      </c>
      <c r="U12" s="39">
        <f>'[1]Access-Dez'!P12</f>
        <v>0</v>
      </c>
      <c r="V12" s="40">
        <f t="shared" si="2"/>
        <v>0</v>
      </c>
      <c r="W12" s="39">
        <f>'[1]Access-Dez'!Q12</f>
        <v>0</v>
      </c>
      <c r="X12" s="40">
        <f t="shared" si="3"/>
        <v>0</v>
      </c>
    </row>
    <row r="13" spans="1:24" s="41" customFormat="1" ht="28.5" customHeight="1" x14ac:dyDescent="0.2">
      <c r="A13" s="34" t="str">
        <f>'[1]Access-Dez'!A13</f>
        <v>40901</v>
      </c>
      <c r="B13" s="34" t="str">
        <f>'[1]Access-Dez'!B13</f>
        <v>FUNDO DE AMPARO AO TRABALHADOR - FAT</v>
      </c>
      <c r="C13" s="34" t="str">
        <f>CONCATENATE('[1]Access-Dez'!C13,".",'[1]Access-Dez'!D13)</f>
        <v>28.846</v>
      </c>
      <c r="D13" s="34" t="str">
        <f>CONCATENATE('[1]Access-Dez'!E13,".",'[1]Access-Dez'!G13)</f>
        <v>0901.0625</v>
      </c>
      <c r="E13" s="35" t="str">
        <f>'[1]Access-Dez'!F13</f>
        <v>OPERACOES ESPECIAIS: CUMPRIMENTO DE SENTENCAS JUDICIAIS</v>
      </c>
      <c r="F13" s="36" t="str">
        <f>'[1]Access-Dez'!H13</f>
        <v>SENTENCAS JUDICIAIS TRANSITADAS EM JULGADO DE PEQUENO VALOR</v>
      </c>
      <c r="G13" s="34" t="str">
        <f>'[1]Access-Dez'!I13</f>
        <v>2</v>
      </c>
      <c r="H13" s="34" t="str">
        <f>'[1]Access-Dez'!J13</f>
        <v>1049</v>
      </c>
      <c r="I13" s="35" t="str">
        <f>'[1]Access-Dez'!K13</f>
        <v>REC.PROP.UO PARA APLIC. EM SEGURIDADE SOCIAL</v>
      </c>
      <c r="J13" s="34" t="str">
        <f>'[1]Access-Dez'!L13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IF('[1]Access-Dez'!N13=0,'[1]Access-Dez'!M13,0)</f>
        <v>643805.57999999996</v>
      </c>
      <c r="Q13" s="39">
        <f>IF('[1]Access-Dez'!N13&gt;0,'[1]Access-Dez'!N13-('[1]Access-Dez'!N13-'[1]Access-Dez'!M13),0)</f>
        <v>0</v>
      </c>
      <c r="R13" s="39">
        <f t="shared" si="4"/>
        <v>643805.57999999996</v>
      </c>
      <c r="S13" s="39">
        <f>'[1]Access-Dez'!O13</f>
        <v>643805.57999999996</v>
      </c>
      <c r="T13" s="40">
        <f t="shared" si="1"/>
        <v>1</v>
      </c>
      <c r="U13" s="39">
        <f>'[1]Access-Dez'!P13</f>
        <v>643805.57999999996</v>
      </c>
      <c r="V13" s="40">
        <f t="shared" si="2"/>
        <v>1</v>
      </c>
      <c r="W13" s="39">
        <f>'[1]Access-Dez'!Q13</f>
        <v>643805.57999999996</v>
      </c>
      <c r="X13" s="40">
        <f t="shared" si="3"/>
        <v>1</v>
      </c>
    </row>
    <row r="14" spans="1:24" s="41" customFormat="1" ht="28.5" customHeight="1" x14ac:dyDescent="0.2">
      <c r="A14" s="34" t="str">
        <f>'[1]Access-Dez'!A14</f>
        <v>55901</v>
      </c>
      <c r="B14" s="34" t="str">
        <f>'[1]Access-Dez'!B14</f>
        <v>FUNDO NACIONAL DE ASSISTENCIA SOCIAL</v>
      </c>
      <c r="C14" s="34" t="str">
        <f>CONCATENATE('[1]Access-Dez'!C14,".",'[1]Access-Dez'!D14)</f>
        <v>28.846</v>
      </c>
      <c r="D14" s="34" t="str">
        <f>CONCATENATE('[1]Access-Dez'!E14,".",'[1]Access-Dez'!G14)</f>
        <v>0901.0625</v>
      </c>
      <c r="E14" s="35" t="str">
        <f>'[1]Access-Dez'!F14</f>
        <v>OPERACOES ESPECIAIS: CUMPRIMENTO DE SENTENCAS JUDICIAIS</v>
      </c>
      <c r="F14" s="36" t="str">
        <f>'[1]Access-Dez'!H14</f>
        <v>SENTENCAS JUDICIAIS TRANSITADAS EM JULGADO DE PEQUENO VALOR</v>
      </c>
      <c r="G14" s="34" t="str">
        <f>'[1]Access-Dez'!I14</f>
        <v>2</v>
      </c>
      <c r="H14" s="34" t="str">
        <f>'[1]Access-Dez'!J14</f>
        <v>1000</v>
      </c>
      <c r="I14" s="35" t="str">
        <f>'[1]Access-Dez'!K14</f>
        <v>RECURSOS LIVRES DA UNIAO</v>
      </c>
      <c r="J14" s="34" t="str">
        <f>'[1]Access-Dez'!L14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IF('[1]Access-Dez'!N14=0,'[1]Access-Dez'!M14,0)</f>
        <v>223168828</v>
      </c>
      <c r="Q14" s="39">
        <f>IF('[1]Access-Dez'!N14&gt;0,'[1]Access-Dez'!N14-('[1]Access-Dez'!N14-'[1]Access-Dez'!M14),0)</f>
        <v>0</v>
      </c>
      <c r="R14" s="39">
        <f t="shared" si="4"/>
        <v>223168828</v>
      </c>
      <c r="S14" s="39">
        <f>'[1]Access-Dez'!O14</f>
        <v>223168828</v>
      </c>
      <c r="T14" s="40">
        <f t="shared" si="1"/>
        <v>1</v>
      </c>
      <c r="U14" s="39">
        <f>'[1]Access-Dez'!P14</f>
        <v>166450753.81</v>
      </c>
      <c r="V14" s="40">
        <f t="shared" si="2"/>
        <v>0.74585127009763208</v>
      </c>
      <c r="W14" s="39">
        <f>'[1]Access-Dez'!Q14</f>
        <v>166450753.81</v>
      </c>
      <c r="X14" s="40">
        <f t="shared" si="3"/>
        <v>0.74585127009763208</v>
      </c>
    </row>
    <row r="15" spans="1:24" s="41" customFormat="1" ht="28.5" customHeight="1" x14ac:dyDescent="0.2">
      <c r="A15" s="34" t="str">
        <f>'[1]Access-Dez'!A15</f>
        <v>55901</v>
      </c>
      <c r="B15" s="34" t="str">
        <f>'[1]Access-Dez'!B15</f>
        <v>FUNDO NACIONAL DE ASSISTENCIA SOCIAL</v>
      </c>
      <c r="C15" s="34" t="str">
        <f>CONCATENATE('[1]Access-Dez'!C15,".",'[1]Access-Dez'!D15)</f>
        <v>28.846</v>
      </c>
      <c r="D15" s="34" t="str">
        <f>CONCATENATE('[1]Access-Dez'!E15,".",'[1]Access-Dez'!G15)</f>
        <v>0901.0625</v>
      </c>
      <c r="E15" s="35" t="str">
        <f>'[1]Access-Dez'!F15</f>
        <v>OPERACOES ESPECIAIS: CUMPRIMENTO DE SENTENCAS JUDICIAIS</v>
      </c>
      <c r="F15" s="36" t="str">
        <f>'[1]Access-Dez'!H15</f>
        <v>SENTENCAS JUDICIAIS TRANSITADAS EM JULGADO DE PEQUENO VALOR</v>
      </c>
      <c r="G15" s="34" t="str">
        <f>'[1]Access-Dez'!I15</f>
        <v>2</v>
      </c>
      <c r="H15" s="34" t="str">
        <f>'[1]Access-Dez'!J15</f>
        <v>1001</v>
      </c>
      <c r="I15" s="35" t="str">
        <f>'[1]Access-Dez'!K15</f>
        <v>RECURSOS LIVRES DA SEGURIDADE SOCIAL</v>
      </c>
      <c r="J15" s="34" t="str">
        <f>'[1]Access-Dez'!L15</f>
        <v>3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IF('[1]Access-Dez'!N15=0,'[1]Access-Dez'!M15,0)</f>
        <v>363522034</v>
      </c>
      <c r="Q15" s="39">
        <f>IF('[1]Access-Dez'!N15&gt;0,'[1]Access-Dez'!N15-('[1]Access-Dez'!N15-'[1]Access-Dez'!M15),0)</f>
        <v>0</v>
      </c>
      <c r="R15" s="39">
        <f t="shared" si="4"/>
        <v>363522034</v>
      </c>
      <c r="S15" s="39">
        <f>'[1]Access-Dez'!O15</f>
        <v>363522034</v>
      </c>
      <c r="T15" s="40">
        <f t="shared" si="1"/>
        <v>1</v>
      </c>
      <c r="U15" s="39">
        <f>'[1]Access-Dez'!P15</f>
        <v>363463334.42000002</v>
      </c>
      <c r="V15" s="40">
        <f t="shared" si="2"/>
        <v>0.99983852538633189</v>
      </c>
      <c r="W15" s="39">
        <f>'[1]Access-Dez'!Q15</f>
        <v>363463334.42000002</v>
      </c>
      <c r="X15" s="40">
        <f t="shared" si="3"/>
        <v>0.99983852538633189</v>
      </c>
    </row>
    <row r="16" spans="1:24" s="41" customFormat="1" ht="28.5" customHeight="1" x14ac:dyDescent="0.2">
      <c r="A16" s="34" t="str">
        <f>'[1]Access-Dez'!A16</f>
        <v>71103</v>
      </c>
      <c r="B16" s="34" t="str">
        <f>'[1]Access-Dez'!B16</f>
        <v>ENCARGOS FINANC.DA UNIAO-SENTENCAS JUDICIAIS</v>
      </c>
      <c r="C16" s="34" t="str">
        <f>CONCATENATE('[1]Access-Dez'!C16,".",'[1]Access-Dez'!D16)</f>
        <v>28.846</v>
      </c>
      <c r="D16" s="34" t="str">
        <f>CONCATENATE('[1]Access-Dez'!E16,".",'[1]Access-Dez'!G16)</f>
        <v>0901.0005</v>
      </c>
      <c r="E16" s="35" t="str">
        <f>'[1]Access-Dez'!F16</f>
        <v>OPERACOES ESPECIAIS: CUMPRIMENTO DE SENTENCAS JUDICIAIS</v>
      </c>
      <c r="F16" s="36" t="str">
        <f>'[1]Access-Dez'!H16</f>
        <v>SENTENCAS JUDICIAIS TRANSITADAS EM JULGADO (PRECATORIOS)</v>
      </c>
      <c r="G16" s="34" t="str">
        <f>'[1]Access-Dez'!I16</f>
        <v>1</v>
      </c>
      <c r="H16" s="34" t="str">
        <f>'[1]Access-Dez'!J16</f>
        <v>1000</v>
      </c>
      <c r="I16" s="35" t="str">
        <f>'[1]Access-Dez'!K16</f>
        <v>RECURSOS LIVRES DA UNIAO</v>
      </c>
      <c r="J16" s="34" t="str">
        <f>'[1]Access-Dez'!L16</f>
        <v>5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IF('[1]Access-Dez'!N16=0,'[1]Access-Dez'!M16,0)</f>
        <v>0</v>
      </c>
      <c r="Q16" s="39">
        <f>IF('[1]Access-Dez'!N16&gt;0,'[1]Access-Dez'!N16-('[1]Access-Dez'!N16-'[1]Access-Dez'!M16),0)</f>
        <v>125897695.36</v>
      </c>
      <c r="R16" s="39">
        <f t="shared" si="4"/>
        <v>125897695.36</v>
      </c>
      <c r="S16" s="39">
        <f>'[1]Access-Dez'!O16</f>
        <v>125897695.36</v>
      </c>
      <c r="T16" s="40">
        <f t="shared" si="1"/>
        <v>1</v>
      </c>
      <c r="U16" s="39">
        <f>'[1]Access-Dez'!P16</f>
        <v>125897695.36</v>
      </c>
      <c r="V16" s="40">
        <f t="shared" si="2"/>
        <v>1</v>
      </c>
      <c r="W16" s="39">
        <f>'[1]Access-Dez'!Q16</f>
        <v>125897695.36</v>
      </c>
      <c r="X16" s="40">
        <f t="shared" si="3"/>
        <v>1</v>
      </c>
    </row>
    <row r="17" spans="1:25" s="41" customFormat="1" ht="28.5" customHeight="1" x14ac:dyDescent="0.2">
      <c r="A17" s="34" t="str">
        <f>'[1]Access-Dez'!A17</f>
        <v>71103</v>
      </c>
      <c r="B17" s="34" t="str">
        <f>'[1]Access-Dez'!B17</f>
        <v>ENCARGOS FINANC.DA UNIAO-SENTENCAS JUDICIAIS</v>
      </c>
      <c r="C17" s="34" t="str">
        <f>CONCATENATE('[1]Access-Dez'!C17,".",'[1]Access-Dez'!D17)</f>
        <v>28.846</v>
      </c>
      <c r="D17" s="34" t="str">
        <f>CONCATENATE('[1]Access-Dez'!E17,".",'[1]Access-Dez'!G17)</f>
        <v>0901.0005</v>
      </c>
      <c r="E17" s="35" t="str">
        <f>'[1]Access-Dez'!F17</f>
        <v>OPERACOES ESPECIAIS: CUMPRIMENTO DE SENTENCAS JUDICIAIS</v>
      </c>
      <c r="F17" s="36" t="str">
        <f>'[1]Access-Dez'!H17</f>
        <v>SENTENCAS JUDICIAIS TRANSITADAS EM JULGADO (PRECATORIOS)</v>
      </c>
      <c r="G17" s="34" t="str">
        <f>'[1]Access-Dez'!I17</f>
        <v>1</v>
      </c>
      <c r="H17" s="34" t="str">
        <f>'[1]Access-Dez'!J17</f>
        <v>1000</v>
      </c>
      <c r="I17" s="35" t="str">
        <f>'[1]Access-Dez'!K17</f>
        <v>RECURSOS LIVRES DA UNIAO</v>
      </c>
      <c r="J17" s="34" t="str">
        <f>'[1]Access-Dez'!L17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IF('[1]Access-Dez'!N17=0,'[1]Access-Dez'!M17,0)</f>
        <v>0</v>
      </c>
      <c r="Q17" s="39">
        <f>IF('[1]Access-Dez'!N17&gt;0,'[1]Access-Dez'!N17-('[1]Access-Dez'!N17-'[1]Access-Dez'!M17),0)</f>
        <v>1321339904.49</v>
      </c>
      <c r="R17" s="39">
        <f t="shared" si="4"/>
        <v>1321339904.49</v>
      </c>
      <c r="S17" s="39">
        <f>'[1]Access-Dez'!O17</f>
        <v>1321339904.49</v>
      </c>
      <c r="T17" s="40">
        <f t="shared" si="1"/>
        <v>1</v>
      </c>
      <c r="U17" s="39">
        <f>'[1]Access-Dez'!P17</f>
        <v>1321339904.49</v>
      </c>
      <c r="V17" s="40">
        <f t="shared" si="2"/>
        <v>1</v>
      </c>
      <c r="W17" s="39">
        <f>'[1]Access-Dez'!Q17</f>
        <v>1321339904.49</v>
      </c>
      <c r="X17" s="40">
        <f t="shared" si="3"/>
        <v>1</v>
      </c>
    </row>
    <row r="18" spans="1:25" s="41" customFormat="1" ht="28.5" customHeight="1" x14ac:dyDescent="0.2">
      <c r="A18" s="34" t="str">
        <f>'[1]Access-Dez'!A18</f>
        <v>71103</v>
      </c>
      <c r="B18" s="34" t="str">
        <f>'[1]Access-Dez'!B18</f>
        <v>ENCARGOS FINANC.DA UNIAO-SENTENCAS JUDICIAIS</v>
      </c>
      <c r="C18" s="34" t="str">
        <f>CONCATENATE('[1]Access-Dez'!C18,".",'[1]Access-Dez'!D18)</f>
        <v>28.846</v>
      </c>
      <c r="D18" s="34" t="str">
        <f>CONCATENATE('[1]Access-Dez'!E18,".",'[1]Access-Dez'!G18)</f>
        <v>0901.00G5</v>
      </c>
      <c r="E18" s="35" t="str">
        <f>'[1]Access-Dez'!F18</f>
        <v>OPERACOES ESPECIAIS: CUMPRIMENTO DE SENTENCAS JUDICIAIS</v>
      </c>
      <c r="F18" s="36" t="str">
        <f>'[1]Access-Dez'!H18</f>
        <v>CONTRIBUICAO DA UNIAO, DE SUAS AUTARQUIAS E FUNDACOES PARA O</v>
      </c>
      <c r="G18" s="34" t="str">
        <f>'[1]Access-Dez'!I18</f>
        <v>1</v>
      </c>
      <c r="H18" s="34" t="str">
        <f>'[1]Access-Dez'!J18</f>
        <v>1000</v>
      </c>
      <c r="I18" s="35" t="str">
        <f>'[1]Access-Dez'!K18</f>
        <v>RECURSOS LIVRES DA UNIAO</v>
      </c>
      <c r="J18" s="34" t="str">
        <f>'[1]Access-Dez'!L18</f>
        <v>1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IF('[1]Access-Dez'!N18=0,'[1]Access-Dez'!M18,0)</f>
        <v>11032841.4</v>
      </c>
      <c r="Q18" s="39">
        <f>IF('[1]Access-Dez'!N18&gt;0,'[1]Access-Dez'!N18-('[1]Access-Dez'!N18-'[1]Access-Dez'!M18),0)</f>
        <v>0</v>
      </c>
      <c r="R18" s="39">
        <f t="shared" si="4"/>
        <v>11032841.4</v>
      </c>
      <c r="S18" s="39">
        <f>'[1]Access-Dez'!O18</f>
        <v>11032841.4</v>
      </c>
      <c r="T18" s="40">
        <f t="shared" si="1"/>
        <v>1</v>
      </c>
      <c r="U18" s="39">
        <f>'[1]Access-Dez'!P18</f>
        <v>11032841.4</v>
      </c>
      <c r="V18" s="40">
        <f t="shared" si="2"/>
        <v>1</v>
      </c>
      <c r="W18" s="39">
        <f>'[1]Access-Dez'!Q18</f>
        <v>11032841.4</v>
      </c>
      <c r="X18" s="40">
        <f t="shared" si="3"/>
        <v>1</v>
      </c>
    </row>
    <row r="19" spans="1:25" s="41" customFormat="1" ht="28.5" customHeight="1" x14ac:dyDescent="0.2">
      <c r="A19" s="34" t="str">
        <f>'[1]Access-Dez'!A19</f>
        <v>71103</v>
      </c>
      <c r="B19" s="34" t="str">
        <f>'[1]Access-Dez'!B19</f>
        <v>ENCARGOS FINANC.DA UNIAO-SENTENCAS JUDICIAIS</v>
      </c>
      <c r="C19" s="34" t="str">
        <f>CONCATENATE('[1]Access-Dez'!C19,".",'[1]Access-Dez'!D19)</f>
        <v>28.846</v>
      </c>
      <c r="D19" s="34" t="str">
        <f>CONCATENATE('[1]Access-Dez'!E19,".",'[1]Access-Dez'!G19)</f>
        <v>0901.0625</v>
      </c>
      <c r="E19" s="35" t="str">
        <f>'[1]Access-Dez'!F19</f>
        <v>OPERACOES ESPECIAIS: CUMPRIMENTO DE SENTENCAS JUDICIAIS</v>
      </c>
      <c r="F19" s="36" t="str">
        <f>'[1]Access-Dez'!H19</f>
        <v>SENTENCAS JUDICIAIS TRANSITADAS EM JULGADO DE PEQUENO VALOR</v>
      </c>
      <c r="G19" s="34" t="str">
        <f>'[1]Access-Dez'!I19</f>
        <v>1</v>
      </c>
      <c r="H19" s="34" t="str">
        <f>'[1]Access-Dez'!J19</f>
        <v>1000</v>
      </c>
      <c r="I19" s="35" t="str">
        <f>'[1]Access-Dez'!K19</f>
        <v>RECURSOS LIVRES DA UNIAO</v>
      </c>
      <c r="J19" s="34" t="str">
        <f>'[1]Access-Dez'!L19</f>
        <v>5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IF('[1]Access-Dez'!N19=0,'[1]Access-Dez'!M19,0)</f>
        <v>2008517</v>
      </c>
      <c r="Q19" s="39">
        <f>IF('[1]Access-Dez'!N19&gt;0,'[1]Access-Dez'!N19-('[1]Access-Dez'!N19-'[1]Access-Dez'!M19),0)</f>
        <v>0</v>
      </c>
      <c r="R19" s="39">
        <f t="shared" si="4"/>
        <v>2008517</v>
      </c>
      <c r="S19" s="39">
        <f>'[1]Access-Dez'!O19</f>
        <v>2008517</v>
      </c>
      <c r="T19" s="40">
        <f t="shared" si="1"/>
        <v>1</v>
      </c>
      <c r="U19" s="39">
        <f>'[1]Access-Dez'!P19</f>
        <v>1397533.11</v>
      </c>
      <c r="V19" s="40">
        <f t="shared" si="2"/>
        <v>0.69580347589788893</v>
      </c>
      <c r="W19" s="39">
        <f>'[1]Access-Dez'!Q19</f>
        <v>1397533.11</v>
      </c>
      <c r="X19" s="40">
        <f t="shared" si="3"/>
        <v>0.69580347589788893</v>
      </c>
    </row>
    <row r="20" spans="1:25" s="41" customFormat="1" ht="28.5" customHeight="1" x14ac:dyDescent="0.2">
      <c r="A20" s="34" t="str">
        <f>'[1]Access-Dez'!A20</f>
        <v>71103</v>
      </c>
      <c r="B20" s="34" t="str">
        <f>'[1]Access-Dez'!B20</f>
        <v>ENCARGOS FINANC.DA UNIAO-SENTENCAS JUDICIAIS</v>
      </c>
      <c r="C20" s="34" t="str">
        <f>CONCATENATE('[1]Access-Dez'!C20,".",'[1]Access-Dez'!D20)</f>
        <v>28.846</v>
      </c>
      <c r="D20" s="34" t="str">
        <f>CONCATENATE('[1]Access-Dez'!E20,".",'[1]Access-Dez'!G20)</f>
        <v>0901.0625</v>
      </c>
      <c r="E20" s="35" t="str">
        <f>'[1]Access-Dez'!F20</f>
        <v>OPERACOES ESPECIAIS: CUMPRIMENTO DE SENTENCAS JUDICIAIS</v>
      </c>
      <c r="F20" s="36" t="str">
        <f>'[1]Access-Dez'!H20</f>
        <v>SENTENCAS JUDICIAIS TRANSITADAS EM JULGADO DE PEQUENO VALOR</v>
      </c>
      <c r="G20" s="34" t="str">
        <f>'[1]Access-Dez'!I20</f>
        <v>1</v>
      </c>
      <c r="H20" s="34" t="str">
        <f>'[1]Access-Dez'!J20</f>
        <v>1000</v>
      </c>
      <c r="I20" s="35" t="str">
        <f>'[1]Access-Dez'!K20</f>
        <v>RECURSOS LIVRES DA UNIAO</v>
      </c>
      <c r="J20" s="34" t="str">
        <f>'[1]Access-Dez'!L20</f>
        <v>3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IF('[1]Access-Dez'!N20=0,'[1]Access-Dez'!M20,0)</f>
        <v>959087299</v>
      </c>
      <c r="Q20" s="39">
        <f>IF('[1]Access-Dez'!N20&gt;0,'[1]Access-Dez'!N20-('[1]Access-Dez'!N20-'[1]Access-Dez'!M20),0)</f>
        <v>0</v>
      </c>
      <c r="R20" s="39">
        <f t="shared" si="4"/>
        <v>959087299</v>
      </c>
      <c r="S20" s="39">
        <f>'[1]Access-Dez'!O20</f>
        <v>959069602.55999994</v>
      </c>
      <c r="T20" s="40">
        <f t="shared" si="1"/>
        <v>0.99998154866609279</v>
      </c>
      <c r="U20" s="39">
        <f>'[1]Access-Dez'!P20</f>
        <v>872834898.38</v>
      </c>
      <c r="V20" s="40">
        <f t="shared" si="2"/>
        <v>0.9100682485213476</v>
      </c>
      <c r="W20" s="39">
        <f>'[1]Access-Dez'!Q20</f>
        <v>872834898.38</v>
      </c>
      <c r="X20" s="40">
        <f t="shared" si="3"/>
        <v>0.9100682485213476</v>
      </c>
    </row>
    <row r="21" spans="1:25" s="41" customFormat="1" ht="28.5" customHeight="1" x14ac:dyDescent="0.2">
      <c r="A21" s="34" t="str">
        <f>'[1]Access-Dez'!A21</f>
        <v>71103</v>
      </c>
      <c r="B21" s="34" t="str">
        <f>'[1]Access-Dez'!B21</f>
        <v>ENCARGOS FINANC.DA UNIAO-SENTENCAS JUDICIAIS</v>
      </c>
      <c r="C21" s="34" t="str">
        <f>CONCATENATE('[1]Access-Dez'!C21,".",'[1]Access-Dez'!D21)</f>
        <v>28.846</v>
      </c>
      <c r="D21" s="34" t="str">
        <f>CONCATENATE('[1]Access-Dez'!E21,".",'[1]Access-Dez'!G21)</f>
        <v>0901.0625</v>
      </c>
      <c r="E21" s="35" t="str">
        <f>'[1]Access-Dez'!F21</f>
        <v>OPERACOES ESPECIAIS: CUMPRIMENTO DE SENTENCAS JUDICIAIS</v>
      </c>
      <c r="F21" s="36" t="str">
        <f>'[1]Access-Dez'!H21</f>
        <v>SENTENCAS JUDICIAIS TRANSITADAS EM JULGADO DE PEQUENO VALOR</v>
      </c>
      <c r="G21" s="34" t="str">
        <f>'[1]Access-Dez'!I21</f>
        <v>1</v>
      </c>
      <c r="H21" s="34" t="str">
        <f>'[1]Access-Dez'!J21</f>
        <v>1000</v>
      </c>
      <c r="I21" s="35" t="str">
        <f>'[1]Access-Dez'!K21</f>
        <v>RECURSOS LIVRES DA UNIAO</v>
      </c>
      <c r="J21" s="34" t="str">
        <f>'[1]Access-Dez'!L21</f>
        <v>1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IF('[1]Access-Dez'!N21=0,'[1]Access-Dez'!M21,0)</f>
        <v>125253294</v>
      </c>
      <c r="Q21" s="39">
        <f>IF('[1]Access-Dez'!N21&gt;0,'[1]Access-Dez'!N21-('[1]Access-Dez'!N21-'[1]Access-Dez'!M21),0)</f>
        <v>0</v>
      </c>
      <c r="R21" s="39">
        <f t="shared" si="4"/>
        <v>125253294</v>
      </c>
      <c r="S21" s="39">
        <f>'[1]Access-Dez'!O21</f>
        <v>125253294</v>
      </c>
      <c r="T21" s="40">
        <f t="shared" si="1"/>
        <v>1</v>
      </c>
      <c r="U21" s="39">
        <f>'[1]Access-Dez'!P21</f>
        <v>112258144.13</v>
      </c>
      <c r="V21" s="40">
        <f t="shared" si="2"/>
        <v>0.89624903701135394</v>
      </c>
      <c r="W21" s="39">
        <f>'[1]Access-Dez'!Q21</f>
        <v>112258144.13</v>
      </c>
      <c r="X21" s="40">
        <f t="shared" si="3"/>
        <v>0.89624903701135394</v>
      </c>
    </row>
    <row r="22" spans="1:25" s="41" customFormat="1" ht="28.5" customHeight="1" thickBot="1" x14ac:dyDescent="0.25">
      <c r="A22" s="34" t="str">
        <f>'[1]Access-Dez'!A22</f>
        <v>71103</v>
      </c>
      <c r="B22" s="34" t="str">
        <f>'[1]Access-Dez'!B22</f>
        <v>ENCARGOS FINANC.DA UNIAO-SENTENCAS JUDICIAIS</v>
      </c>
      <c r="C22" s="34" t="str">
        <f>CONCATENATE('[1]Access-Dez'!C22,".",'[1]Access-Dez'!D22)</f>
        <v>28.846</v>
      </c>
      <c r="D22" s="34" t="str">
        <f>CONCATENATE('[1]Access-Dez'!E22,".",'[1]Access-Dez'!G22)</f>
        <v>0901.0EC7</v>
      </c>
      <c r="E22" s="35" t="str">
        <f>'[1]Access-Dez'!F22</f>
        <v>OPERACOES ESPECIAIS: CUMPRIMENTO DE SENTENCAS JUDICIAIS</v>
      </c>
      <c r="F22" s="36" t="str">
        <f>'[1]Access-Dez'!H22</f>
        <v>SENTENCAS JUDICIAIS TRANSITADAS EM JULGADO (PRECATORIOS RELA</v>
      </c>
      <c r="G22" s="34" t="str">
        <f>'[1]Access-Dez'!I22</f>
        <v>1</v>
      </c>
      <c r="H22" s="34" t="str">
        <f>'[1]Access-Dez'!J22</f>
        <v>1000</v>
      </c>
      <c r="I22" s="35" t="str">
        <f>'[1]Access-Dez'!K22</f>
        <v>RECURSOS LIVRES DA UNIAO</v>
      </c>
      <c r="J22" s="34" t="str">
        <f>'[1]Access-Dez'!L22</f>
        <v>3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IF('[1]Access-Dez'!N22=0,'[1]Access-Dez'!M22,0)</f>
        <v>0</v>
      </c>
      <c r="Q22" s="39">
        <f>IF('[1]Access-Dez'!N22&gt;0,'[1]Access-Dez'!N22-('[1]Access-Dez'!N22-'[1]Access-Dez'!M22),0)</f>
        <v>1674515.73</v>
      </c>
      <c r="R22" s="39">
        <f t="shared" si="4"/>
        <v>1674515.73</v>
      </c>
      <c r="S22" s="39">
        <f>'[1]Access-Dez'!O22</f>
        <v>1674515.73</v>
      </c>
      <c r="T22" s="40">
        <f t="shared" si="1"/>
        <v>1</v>
      </c>
      <c r="U22" s="39">
        <f>'[1]Access-Dez'!P22</f>
        <v>1674515.73</v>
      </c>
      <c r="V22" s="40">
        <f t="shared" si="2"/>
        <v>1</v>
      </c>
      <c r="W22" s="39">
        <f>'[1]Access-Dez'!Q22</f>
        <v>1674515.73</v>
      </c>
      <c r="X22" s="40">
        <f t="shared" si="3"/>
        <v>1</v>
      </c>
    </row>
    <row r="23" spans="1:25" ht="28.5" customHeight="1" thickBot="1" x14ac:dyDescent="0.25">
      <c r="A23" s="14" t="s">
        <v>48</v>
      </c>
      <c r="B23" s="42"/>
      <c r="C23" s="42"/>
      <c r="D23" s="42"/>
      <c r="E23" s="42"/>
      <c r="F23" s="42"/>
      <c r="G23" s="42"/>
      <c r="H23" s="42"/>
      <c r="I23" s="42"/>
      <c r="J23" s="15"/>
      <c r="K23" s="43">
        <f t="shared" ref="K23:S23" si="5">SUM(K10:K22)</f>
        <v>0</v>
      </c>
      <c r="L23" s="43">
        <f t="shared" si="5"/>
        <v>0</v>
      </c>
      <c r="M23" s="43">
        <f t="shared" si="5"/>
        <v>0</v>
      </c>
      <c r="N23" s="43">
        <f t="shared" si="5"/>
        <v>0</v>
      </c>
      <c r="O23" s="43">
        <f t="shared" si="5"/>
        <v>0</v>
      </c>
      <c r="P23" s="44">
        <f>SUM(P10:P22)</f>
        <v>4837638617.9799995</v>
      </c>
      <c r="Q23" s="44">
        <f>SUM(Q10:Q22)</f>
        <v>1448912115.5799999</v>
      </c>
      <c r="R23" s="44">
        <f>SUM(R10:R22)</f>
        <v>6286550733.5599995</v>
      </c>
      <c r="S23" s="44">
        <f t="shared" si="5"/>
        <v>6286515287.5099983</v>
      </c>
      <c r="T23" s="45">
        <f t="shared" si="1"/>
        <v>0.99999436160598976</v>
      </c>
      <c r="U23" s="44">
        <f>SUM(U10:U22)</f>
        <v>5852822456.4099989</v>
      </c>
      <c r="V23" s="46">
        <f t="shared" si="2"/>
        <v>0.9310069550803759</v>
      </c>
      <c r="W23" s="44">
        <f>SUM(W10:W22)</f>
        <v>5852822456.4099989</v>
      </c>
      <c r="X23" s="46">
        <f t="shared" si="3"/>
        <v>0.9310069550803759</v>
      </c>
    </row>
    <row r="24" spans="1:25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47"/>
      <c r="Q24" s="2"/>
      <c r="R24" s="2"/>
      <c r="S24" s="2"/>
      <c r="T24" s="2"/>
      <c r="U24" s="4"/>
      <c r="V24" s="2"/>
      <c r="W24" s="4"/>
      <c r="X24" s="2"/>
    </row>
    <row r="25" spans="1:25" ht="12.75" x14ac:dyDescent="0.2">
      <c r="A25" s="2" t="s">
        <v>50</v>
      </c>
      <c r="B25" s="4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49"/>
      <c r="O25" s="49"/>
      <c r="P25" s="50"/>
      <c r="Q25" s="49"/>
      <c r="R25" s="2"/>
      <c r="S25" s="2"/>
      <c r="T25" s="2"/>
      <c r="U25" s="4"/>
      <c r="V25" s="2"/>
      <c r="W25" s="4"/>
      <c r="X25" s="2"/>
    </row>
    <row r="26" spans="1:25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4"/>
      <c r="N26" s="55"/>
      <c r="O26" s="55"/>
      <c r="P26" s="56"/>
      <c r="Q26" s="55"/>
      <c r="R26" s="54"/>
      <c r="S26" s="54"/>
      <c r="T26" s="54"/>
      <c r="U26" s="57"/>
      <c r="V26" s="54"/>
      <c r="W26" s="57"/>
      <c r="X26" s="54"/>
    </row>
    <row r="27" spans="1:25" s="58" customFormat="1" ht="15.95" customHeight="1" x14ac:dyDescent="0.2">
      <c r="M27" s="60"/>
      <c r="N27" s="60"/>
      <c r="O27" s="60"/>
      <c r="P27" s="61"/>
      <c r="Q27" s="60"/>
      <c r="R27" s="63"/>
      <c r="S27" s="62"/>
      <c r="T27" s="62"/>
      <c r="U27" s="62"/>
      <c r="V27" s="62"/>
      <c r="W27" s="62"/>
      <c r="X27" s="60"/>
      <c r="Y27" s="5"/>
    </row>
    <row r="28" spans="1:25" s="51" customFormat="1" ht="15.95" customHeight="1" x14ac:dyDescent="0.2">
      <c r="M28" s="59"/>
      <c r="N28" s="59"/>
      <c r="O28" s="60"/>
      <c r="P28" s="64"/>
      <c r="Q28" s="59"/>
      <c r="R28" s="65"/>
      <c r="S28" s="66"/>
      <c r="T28" s="66"/>
      <c r="U28" s="66"/>
      <c r="V28" s="66"/>
      <c r="W28" s="66"/>
      <c r="X28" s="67"/>
      <c r="Y28" s="2"/>
    </row>
    <row r="29" spans="1:25" s="51" customFormat="1" ht="15.95" customHeight="1" x14ac:dyDescent="0.2">
      <c r="M29" s="59"/>
      <c r="N29" s="59"/>
      <c r="O29" s="68"/>
      <c r="P29" s="69"/>
      <c r="Q29" s="59"/>
      <c r="R29" s="65"/>
      <c r="S29" s="66"/>
      <c r="T29" s="66"/>
      <c r="U29" s="66"/>
      <c r="V29" s="66"/>
      <c r="W29" s="66"/>
      <c r="X29" s="67"/>
      <c r="Y29" s="2"/>
    </row>
    <row r="30" spans="1:25" s="58" customFormat="1" ht="15.95" customHeight="1" x14ac:dyDescent="0.2">
      <c r="M30" s="60"/>
      <c r="N30" s="60"/>
      <c r="O30" s="60"/>
      <c r="P30" s="60"/>
      <c r="Q30" s="60"/>
      <c r="R30" s="70"/>
      <c r="S30" s="62"/>
      <c r="T30" s="62"/>
      <c r="U30" s="62"/>
      <c r="V30" s="62"/>
      <c r="W30" s="62"/>
      <c r="X30" s="71"/>
      <c r="Y30" s="5"/>
    </row>
    <row r="31" spans="1:25" s="58" customFormat="1" ht="15.95" customHeight="1" x14ac:dyDescent="0.2">
      <c r="M31" s="5"/>
      <c r="N31" s="5"/>
      <c r="O31" s="60"/>
      <c r="P31" s="5"/>
      <c r="Q31" s="5"/>
      <c r="R31" s="72"/>
      <c r="S31" s="5"/>
      <c r="T31" s="5"/>
      <c r="U31" s="73"/>
      <c r="V31" s="62"/>
      <c r="W31" s="5"/>
      <c r="X31" s="5"/>
      <c r="Y31" s="5"/>
    </row>
    <row r="32" spans="1:25" s="58" customFormat="1" ht="15.95" customHeight="1" x14ac:dyDescent="0.2">
      <c r="J32" s="74"/>
      <c r="K32" s="74"/>
      <c r="L32" s="74"/>
      <c r="M32" s="75"/>
      <c r="N32" s="76"/>
      <c r="O32" s="60"/>
      <c r="P32" s="77"/>
      <c r="Q32" s="77"/>
      <c r="R32" s="77"/>
      <c r="S32" s="5"/>
      <c r="T32" s="78"/>
      <c r="U32" s="79"/>
      <c r="V32" s="5"/>
      <c r="W32" s="80"/>
      <c r="X32" s="5"/>
      <c r="Y32" s="5"/>
    </row>
    <row r="33" spans="11:36" s="58" customFormat="1" ht="15.95" customHeight="1" x14ac:dyDescent="0.2">
      <c r="K33" s="81"/>
      <c r="L33" s="81"/>
      <c r="M33" s="81"/>
      <c r="N33" s="81"/>
      <c r="O33" s="60"/>
      <c r="P33" s="72"/>
      <c r="Q33" s="81"/>
      <c r="R33" s="81"/>
      <c r="S33" s="72"/>
      <c r="T33" s="5"/>
      <c r="U33" s="5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82"/>
    </row>
    <row r="34" spans="11:36" s="58" customFormat="1" ht="15.95" customHeight="1" x14ac:dyDescent="0.2">
      <c r="K34" s="83"/>
      <c r="L34" s="83"/>
      <c r="M34" s="83"/>
      <c r="N34" s="83"/>
      <c r="O34" s="60"/>
      <c r="P34" s="83"/>
      <c r="Q34" s="83"/>
      <c r="R34" s="83"/>
      <c r="S34" s="84"/>
      <c r="T34" s="5"/>
      <c r="U34" s="5"/>
      <c r="V34" s="83"/>
      <c r="W34" s="83"/>
      <c r="X34" s="83"/>
      <c r="Y34" s="83"/>
      <c r="Z34" s="83"/>
      <c r="AA34" s="83"/>
      <c r="AB34" s="83"/>
      <c r="AC34" s="83"/>
      <c r="AD34" s="83"/>
      <c r="AE34" s="85"/>
      <c r="AF34" s="85"/>
      <c r="AG34" s="85"/>
      <c r="AH34" s="85"/>
      <c r="AI34" s="85"/>
      <c r="AJ34" s="85"/>
    </row>
    <row r="35" spans="11:36" s="58" customFormat="1" ht="15.95" customHeight="1" x14ac:dyDescent="0.2">
      <c r="K35" s="83"/>
      <c r="L35" s="83"/>
      <c r="M35" s="83"/>
      <c r="N35" s="83"/>
      <c r="O35" s="60"/>
      <c r="P35" s="83"/>
      <c r="Q35" s="83"/>
      <c r="R35" s="83"/>
      <c r="S35" s="84"/>
      <c r="T35" s="5"/>
      <c r="U35" s="5"/>
      <c r="V35" s="83"/>
      <c r="W35" s="83"/>
      <c r="X35" s="83"/>
      <c r="Y35" s="83"/>
      <c r="Z35" s="83"/>
      <c r="AA35" s="83"/>
      <c r="AB35" s="83"/>
      <c r="AC35" s="83"/>
      <c r="AD35" s="83"/>
      <c r="AE35" s="85"/>
      <c r="AF35" s="85"/>
      <c r="AG35" s="85"/>
      <c r="AH35" s="85"/>
      <c r="AI35" s="85"/>
      <c r="AJ35" s="85"/>
    </row>
    <row r="36" spans="11:36" s="58" customFormat="1" ht="15.95" customHeight="1" x14ac:dyDescent="0.2">
      <c r="K36" s="83"/>
      <c r="L36" s="83"/>
      <c r="M36" s="83"/>
      <c r="N36" s="83"/>
      <c r="O36" s="60"/>
      <c r="P36" s="83"/>
      <c r="Q36" s="83"/>
      <c r="R36" s="83"/>
      <c r="S36" s="84"/>
      <c r="T36" s="5"/>
      <c r="U36" s="5"/>
      <c r="V36" s="86"/>
      <c r="W36" s="86"/>
      <c r="X36" s="86"/>
      <c r="Y36" s="86"/>
      <c r="Z36" s="86"/>
      <c r="AA36" s="86"/>
      <c r="AB36" s="86"/>
      <c r="AC36" s="86"/>
      <c r="AD36" s="86"/>
      <c r="AE36" s="87"/>
      <c r="AF36" s="87"/>
      <c r="AG36" s="87"/>
      <c r="AH36" s="87"/>
      <c r="AI36" s="87"/>
      <c r="AJ36" s="87"/>
    </row>
    <row r="37" spans="11:36" s="58" customFormat="1" ht="15.95" customHeight="1" x14ac:dyDescent="0.2">
      <c r="K37" s="83"/>
      <c r="L37" s="83"/>
      <c r="M37" s="83"/>
      <c r="N37" s="83"/>
      <c r="O37" s="60"/>
      <c r="P37" s="83"/>
      <c r="Q37" s="83"/>
      <c r="R37" s="83"/>
      <c r="S37" s="84"/>
      <c r="T37" s="5"/>
      <c r="U37" s="5"/>
      <c r="V37" s="83"/>
      <c r="W37" s="83"/>
      <c r="X37" s="83"/>
      <c r="Y37" s="83"/>
      <c r="Z37" s="83"/>
      <c r="AA37" s="83"/>
      <c r="AB37" s="83"/>
      <c r="AC37" s="83"/>
      <c r="AD37" s="83"/>
      <c r="AE37" s="85"/>
      <c r="AF37" s="88"/>
      <c r="AG37" s="88"/>
      <c r="AH37" s="88"/>
      <c r="AI37" s="88"/>
      <c r="AJ37" s="85"/>
    </row>
    <row r="38" spans="11:36" s="58" customFormat="1" ht="15.95" customHeight="1" x14ac:dyDescent="0.2">
      <c r="K38" s="83"/>
      <c r="L38" s="83"/>
      <c r="M38" s="83"/>
      <c r="N38" s="83"/>
      <c r="O38" s="83"/>
      <c r="P38" s="83"/>
      <c r="Q38" s="83"/>
      <c r="R38" s="83"/>
      <c r="S38" s="84"/>
      <c r="T38" s="5"/>
      <c r="U38" s="5"/>
      <c r="V38" s="83"/>
      <c r="W38" s="83"/>
      <c r="X38" s="83"/>
      <c r="Y38" s="83"/>
      <c r="Z38" s="83"/>
      <c r="AA38" s="83"/>
      <c r="AB38" s="83"/>
      <c r="AC38" s="83"/>
      <c r="AD38" s="83"/>
      <c r="AE38" s="85"/>
      <c r="AF38" s="88"/>
      <c r="AG38" s="88"/>
      <c r="AH38" s="88"/>
      <c r="AI38" s="88"/>
      <c r="AJ38" s="85"/>
    </row>
    <row r="39" spans="11:36" s="58" customFormat="1" ht="15.95" customHeight="1" x14ac:dyDescent="0.2">
      <c r="K39" s="83"/>
      <c r="L39" s="83"/>
      <c r="M39" s="83"/>
      <c r="N39" s="83"/>
      <c r="O39" s="83"/>
      <c r="P39" s="83"/>
      <c r="Q39" s="83"/>
      <c r="R39" s="83"/>
      <c r="S39" s="84"/>
      <c r="T39" s="5"/>
      <c r="U39" s="5"/>
      <c r="V39" s="83"/>
      <c r="W39" s="83"/>
      <c r="X39" s="83"/>
      <c r="Y39" s="83"/>
      <c r="Z39" s="83"/>
      <c r="AA39" s="83"/>
      <c r="AB39" s="83"/>
      <c r="AC39" s="83"/>
      <c r="AD39" s="83"/>
      <c r="AE39" s="85"/>
      <c r="AF39" s="85"/>
      <c r="AG39" s="85"/>
      <c r="AH39" s="85"/>
      <c r="AI39" s="85"/>
      <c r="AJ39" s="85"/>
    </row>
    <row r="40" spans="11:36" s="58" customFormat="1" ht="15.95" customHeight="1" x14ac:dyDescent="0.2">
      <c r="K40" s="83"/>
      <c r="L40" s="83"/>
      <c r="M40" s="83"/>
      <c r="N40" s="83"/>
      <c r="O40" s="83"/>
      <c r="P40" s="83"/>
      <c r="Q40" s="83"/>
      <c r="R40" s="83"/>
      <c r="S40" s="84"/>
      <c r="T40" s="5"/>
      <c r="U40" s="5"/>
      <c r="V40" s="5"/>
      <c r="W40" s="5"/>
      <c r="X40" s="5"/>
      <c r="Y40" s="5"/>
      <c r="AJ40" s="89"/>
    </row>
    <row r="41" spans="11:36" s="58" customFormat="1" ht="15.95" customHeight="1" x14ac:dyDescent="0.2">
      <c r="K41" s="83"/>
      <c r="L41" s="83"/>
      <c r="M41" s="83"/>
      <c r="N41" s="83"/>
      <c r="O41" s="83"/>
      <c r="P41" s="83"/>
      <c r="Q41" s="83"/>
      <c r="R41" s="83"/>
      <c r="S41" s="84"/>
      <c r="V41" s="5"/>
      <c r="W41" s="5"/>
      <c r="X41" s="5"/>
      <c r="Y41" s="5"/>
    </row>
    <row r="42" spans="11:36" s="58" customFormat="1" ht="15.95" customHeight="1" x14ac:dyDescent="0.2">
      <c r="K42" s="83"/>
      <c r="L42" s="83"/>
      <c r="M42" s="83"/>
      <c r="N42" s="83"/>
      <c r="O42" s="83"/>
      <c r="P42" s="83"/>
      <c r="Q42" s="83"/>
      <c r="R42" s="83"/>
      <c r="S42" s="84"/>
      <c r="V42" s="5"/>
      <c r="W42" s="5"/>
      <c r="X42" s="5"/>
      <c r="Y42" s="5"/>
    </row>
    <row r="43" spans="11:36" s="58" customFormat="1" ht="15.95" customHeight="1" x14ac:dyDescent="0.2">
      <c r="K43" s="83"/>
      <c r="L43" s="83"/>
      <c r="M43" s="83"/>
      <c r="N43" s="83"/>
      <c r="O43" s="83"/>
      <c r="P43" s="83"/>
      <c r="Q43" s="83"/>
      <c r="R43" s="83"/>
      <c r="S43" s="84"/>
    </row>
    <row r="44" spans="11:36" s="58" customFormat="1" ht="15.95" customHeight="1" x14ac:dyDescent="0.2">
      <c r="M44" s="5"/>
      <c r="N44" s="5"/>
      <c r="O44" s="77"/>
      <c r="P44" s="77"/>
      <c r="Q44" s="77"/>
      <c r="R44" s="77"/>
      <c r="S44" s="90"/>
    </row>
    <row r="45" spans="11:36" s="58" customFormat="1" ht="15.95" customHeight="1" x14ac:dyDescent="0.2">
      <c r="M45" s="5"/>
      <c r="N45" s="5"/>
      <c r="O45" s="77"/>
      <c r="P45" s="77"/>
      <c r="Q45" s="77"/>
      <c r="R45" s="77"/>
      <c r="S45" s="5"/>
    </row>
    <row r="46" spans="11:36" s="58" customFormat="1" ht="15.95" customHeight="1" x14ac:dyDescent="0.2">
      <c r="O46" s="91"/>
      <c r="P46" s="91"/>
      <c r="Q46" s="91"/>
      <c r="R46" s="91"/>
    </row>
    <row r="47" spans="11:36" s="58" customFormat="1" ht="15.95" customHeight="1" x14ac:dyDescent="0.2">
      <c r="K47" s="72"/>
      <c r="L47" s="72"/>
      <c r="M47" s="72"/>
      <c r="N47" s="72"/>
      <c r="O47" s="72"/>
      <c r="P47" s="82"/>
      <c r="Q47" s="82"/>
      <c r="R47" s="91"/>
    </row>
    <row r="48" spans="11:36" s="58" customFormat="1" ht="15.95" customHeight="1" x14ac:dyDescent="0.2">
      <c r="K48" s="92"/>
      <c r="L48" s="93"/>
      <c r="M48" s="72"/>
      <c r="N48" s="72"/>
      <c r="O48" s="72"/>
      <c r="P48" s="82"/>
      <c r="Q48" s="82"/>
      <c r="R48" s="91"/>
    </row>
    <row r="49" spans="11:21" s="58" customFormat="1" ht="15.95" customHeight="1" x14ac:dyDescent="0.2">
      <c r="K49" s="72"/>
      <c r="L49" s="72"/>
      <c r="M49" s="72"/>
      <c r="N49" s="72"/>
      <c r="O49" s="72"/>
      <c r="P49" s="82"/>
      <c r="Q49" s="82"/>
      <c r="R49" s="91"/>
    </row>
    <row r="50" spans="11:21" s="58" customFormat="1" ht="15.95" customHeight="1" x14ac:dyDescent="0.2">
      <c r="K50" s="72"/>
      <c r="L50" s="72"/>
      <c r="M50" s="72"/>
      <c r="N50" s="72"/>
      <c r="O50" s="72"/>
      <c r="P50" s="82"/>
      <c r="Q50" s="82"/>
      <c r="R50" s="94"/>
      <c r="U50" s="95"/>
    </row>
    <row r="51" spans="11:21" s="58" customFormat="1" ht="15.95" customHeight="1" x14ac:dyDescent="0.2">
      <c r="K51" s="72"/>
      <c r="L51" s="72"/>
      <c r="M51" s="72"/>
      <c r="N51" s="72"/>
      <c r="O51" s="72"/>
      <c r="P51" s="82"/>
      <c r="Q51" s="82"/>
      <c r="R51" s="94"/>
    </row>
    <row r="52" spans="11:21" s="58" customFormat="1" ht="15.95" customHeight="1" x14ac:dyDescent="0.2">
      <c r="K52" s="72"/>
      <c r="L52" s="72"/>
      <c r="M52" s="72"/>
      <c r="N52" s="72"/>
      <c r="O52" s="72"/>
      <c r="P52" s="82"/>
      <c r="Q52" s="82"/>
      <c r="R52" s="94"/>
    </row>
    <row r="53" spans="11:21" s="58" customFormat="1" ht="15.95" customHeight="1" x14ac:dyDescent="0.2">
      <c r="K53" s="72"/>
      <c r="L53" s="72"/>
      <c r="M53" s="72"/>
      <c r="N53" s="72"/>
      <c r="O53" s="72"/>
      <c r="P53" s="82"/>
      <c r="Q53" s="82"/>
      <c r="R53" s="94"/>
    </row>
    <row r="54" spans="11:21" s="58" customFormat="1" ht="15.95" customHeight="1" x14ac:dyDescent="0.2">
      <c r="K54" s="72"/>
      <c r="L54" s="72"/>
      <c r="M54" s="72"/>
      <c r="N54" s="72"/>
      <c r="O54" s="72"/>
      <c r="P54" s="82"/>
      <c r="Q54" s="82"/>
      <c r="R54" s="94"/>
    </row>
    <row r="55" spans="11:21" s="58" customFormat="1" ht="15.95" customHeight="1" x14ac:dyDescent="0.2">
      <c r="K55" s="72"/>
      <c r="L55" s="72"/>
      <c r="M55" s="72"/>
      <c r="N55" s="72"/>
      <c r="O55" s="72"/>
      <c r="P55" s="82"/>
      <c r="Q55" s="82"/>
      <c r="R55" s="96"/>
    </row>
    <row r="56" spans="11:21" s="58" customFormat="1" ht="15.95" customHeight="1" x14ac:dyDescent="0.2">
      <c r="K56" s="72"/>
      <c r="L56" s="72"/>
      <c r="M56" s="72"/>
      <c r="N56" s="72"/>
      <c r="O56" s="72"/>
      <c r="P56" s="82"/>
      <c r="Q56" s="82"/>
    </row>
    <row r="57" spans="11:21" s="58" customFormat="1" ht="15.95" customHeight="1" x14ac:dyDescent="0.2">
      <c r="K57" s="72"/>
      <c r="L57" s="72"/>
      <c r="M57" s="72"/>
      <c r="N57" s="72"/>
      <c r="O57" s="72"/>
      <c r="P57" s="82"/>
      <c r="Q57" s="82"/>
    </row>
    <row r="58" spans="11:21" s="58" customFormat="1" ht="15.95" customHeight="1" x14ac:dyDescent="0.2">
      <c r="K58" s="72"/>
      <c r="L58" s="72"/>
      <c r="M58" s="72"/>
      <c r="N58" s="72"/>
      <c r="O58" s="72"/>
      <c r="P58" s="82"/>
      <c r="Q58" s="82"/>
    </row>
    <row r="59" spans="11:21" s="58" customFormat="1" ht="15.95" customHeight="1" x14ac:dyDescent="0.2">
      <c r="K59" s="72"/>
      <c r="L59" s="72"/>
      <c r="M59" s="72"/>
      <c r="N59" s="72"/>
      <c r="O59" s="72"/>
      <c r="P59" s="82"/>
      <c r="Q59" s="82"/>
    </row>
    <row r="60" spans="11:21" s="58" customFormat="1" ht="15.95" customHeight="1" x14ac:dyDescent="0.2">
      <c r="K60" s="72"/>
      <c r="L60" s="72"/>
      <c r="M60" s="72"/>
      <c r="N60" s="97"/>
      <c r="O60" s="72"/>
      <c r="P60" s="82"/>
      <c r="Q60" s="82"/>
    </row>
    <row r="61" spans="11:21" s="58" customFormat="1" ht="15.95" customHeight="1" x14ac:dyDescent="0.2">
      <c r="K61" s="82"/>
      <c r="L61" s="82"/>
      <c r="M61" s="82"/>
      <c r="N61" s="82"/>
      <c r="O61" s="82"/>
      <c r="P61" s="82"/>
      <c r="Q61" s="82"/>
    </row>
    <row r="62" spans="11:21" s="58" customFormat="1" ht="15.95" customHeight="1" x14ac:dyDescent="0.2">
      <c r="K62" s="82"/>
      <c r="L62" s="82"/>
      <c r="M62" s="82"/>
      <c r="N62" s="82"/>
      <c r="O62" s="82"/>
      <c r="P62" s="82"/>
      <c r="Q62" s="82"/>
    </row>
    <row r="63" spans="11:21" s="58" customFormat="1" ht="15.95" customHeight="1" x14ac:dyDescent="0.2">
      <c r="K63" s="82"/>
    </row>
    <row r="64" spans="11:21" s="58" customFormat="1" ht="15.95" customHeight="1" x14ac:dyDescent="0.2">
      <c r="N64" s="98"/>
    </row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10" s="58" customFormat="1" ht="15.95" customHeight="1" x14ac:dyDescent="0.2"/>
    <row r="98" spans="10:10" s="58" customFormat="1" ht="15.95" customHeight="1" x14ac:dyDescent="0.2"/>
    <row r="99" spans="10:10" s="58" customFormat="1" ht="15.95" customHeight="1" x14ac:dyDescent="0.2"/>
    <row r="100" spans="10:10" s="58" customFormat="1" ht="15.95" customHeight="1" x14ac:dyDescent="0.2"/>
    <row r="101" spans="10:10" s="58" customFormat="1" ht="15.95" customHeight="1" x14ac:dyDescent="0.2"/>
    <row r="102" spans="10:10" s="58" customFormat="1" ht="15.95" customHeight="1" x14ac:dyDescent="0.2"/>
    <row r="103" spans="10:10" s="58" customFormat="1" ht="15.95" customHeight="1" x14ac:dyDescent="0.2"/>
    <row r="104" spans="10:10" s="58" customFormat="1" ht="15.95" customHeight="1" x14ac:dyDescent="0.2"/>
    <row r="105" spans="10:10" s="58" customFormat="1" ht="15.95" customHeight="1" x14ac:dyDescent="0.2"/>
    <row r="106" spans="10:10" s="58" customFormat="1" ht="15.95" customHeight="1" x14ac:dyDescent="0.2"/>
    <row r="107" spans="10:10" s="58" customFormat="1" ht="15.95" customHeight="1" x14ac:dyDescent="0.2"/>
    <row r="108" spans="10:10" s="58" customFormat="1" ht="15.95" customHeight="1" x14ac:dyDescent="0.2"/>
    <row r="109" spans="10:10" s="58" customFormat="1" ht="15.95" customHeight="1" x14ac:dyDescent="0.2"/>
    <row r="110" spans="10:10" s="58" customFormat="1" ht="15.95" customHeight="1" x14ac:dyDescent="0.2"/>
    <row r="111" spans="10:10" s="58" customFormat="1" ht="15.95" customHeight="1" x14ac:dyDescent="0.2"/>
    <row r="112" spans="10:10" s="58" customFormat="1" ht="15.95" customHeight="1" x14ac:dyDescent="0.2">
      <c r="J112" s="5"/>
    </row>
    <row r="113" spans="10:36" s="58" customFormat="1" ht="15.95" customHeight="1" x14ac:dyDescent="0.2">
      <c r="J113" s="5"/>
    </row>
    <row r="114" spans="10:36" s="58" customFormat="1" ht="15.95" customHeight="1" x14ac:dyDescent="0.2">
      <c r="J114" s="5"/>
    </row>
    <row r="115" spans="10:36" s="58" customFormat="1" ht="15.95" customHeight="1" x14ac:dyDescent="0.2">
      <c r="J115" s="5"/>
    </row>
    <row r="116" spans="10:36" ht="15.95" customHeight="1" x14ac:dyDescent="0.2">
      <c r="K116" s="58"/>
      <c r="L116" s="58"/>
      <c r="M116" s="58"/>
      <c r="N116" s="58"/>
      <c r="O116" s="58"/>
      <c r="P116" s="58"/>
      <c r="Q116" s="58"/>
      <c r="R116" s="58"/>
      <c r="S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0:36" ht="15.95" customHeight="1" x14ac:dyDescent="0.2"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0:36" ht="15.95" customHeight="1" x14ac:dyDescent="0.2"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0:36" ht="15.95" customHeight="1" x14ac:dyDescent="0.2"/>
    <row r="121" spans="10:36" ht="15.95" customHeight="1" x14ac:dyDescent="0.2"/>
  </sheetData>
  <mergeCells count="20">
    <mergeCell ref="A23:J23"/>
    <mergeCell ref="K33:L33"/>
    <mergeCell ref="M33:N33"/>
    <mergeCell ref="Q33:R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2025-01-13T16:59:20Z</dcterms:created>
  <dcterms:modified xsi:type="dcterms:W3CDTF">2025-01-13T16:59:48Z</dcterms:modified>
</cp:coreProperties>
</file>