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un" sheetId="1" r:id="rId1"/>
  </sheets>
  <externalReferences>
    <externalReference r:id="rId2"/>
  </externalReferences>
  <definedNames>
    <definedName name="_xlnm.Print_Area" localSheetId="0">Jun!$A$1:$X$29</definedName>
  </definedNames>
  <calcPr calcId="145621" iterate="1" iterateDelta="1E-4"/>
</workbook>
</file>

<file path=xl/calcChain.xml><?xml version="1.0" encoding="utf-8"?>
<calcChain xmlns="http://schemas.openxmlformats.org/spreadsheetml/2006/main">
  <c r="Q27" i="1" l="1"/>
  <c r="W26" i="1"/>
  <c r="U26" i="1"/>
  <c r="S26" i="1"/>
  <c r="R26" i="1"/>
  <c r="V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V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V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U27" i="1" s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N11" i="1"/>
  <c r="J11" i="1"/>
  <c r="I11" i="1"/>
  <c r="H11" i="1"/>
  <c r="G11" i="1"/>
  <c r="F11" i="1"/>
  <c r="E11" i="1"/>
  <c r="D11" i="1"/>
  <c r="C11" i="1"/>
  <c r="B11" i="1"/>
  <c r="A11" i="1"/>
  <c r="W10" i="1"/>
  <c r="W27" i="1" s="1"/>
  <c r="U10" i="1"/>
  <c r="S10" i="1"/>
  <c r="P10" i="1"/>
  <c r="P27" i="1" s="1"/>
  <c r="N10" i="1"/>
  <c r="J10" i="1"/>
  <c r="I10" i="1"/>
  <c r="H10" i="1"/>
  <c r="G10" i="1"/>
  <c r="F10" i="1"/>
  <c r="E10" i="1"/>
  <c r="D10" i="1"/>
  <c r="C10" i="1"/>
  <c r="B10" i="1"/>
  <c r="A10" i="1"/>
  <c r="R10" i="1" l="1"/>
  <c r="V10" i="1" s="1"/>
  <c r="R12" i="1"/>
  <c r="X12" i="1" s="1"/>
  <c r="R17" i="1"/>
  <c r="X17" i="1" s="1"/>
  <c r="R25" i="1"/>
  <c r="T25" i="1" s="1"/>
  <c r="X13" i="1"/>
  <c r="T13" i="1"/>
  <c r="V13" i="1"/>
  <c r="X21" i="1"/>
  <c r="T21" i="1"/>
  <c r="V21" i="1"/>
  <c r="V12" i="1"/>
  <c r="X20" i="1"/>
  <c r="V20" i="1"/>
  <c r="T20" i="1"/>
  <c r="T17" i="1"/>
  <c r="V17" i="1"/>
  <c r="X25" i="1"/>
  <c r="V11" i="1"/>
  <c r="X11" i="1"/>
  <c r="T11" i="1"/>
  <c r="T16" i="1"/>
  <c r="V16" i="1"/>
  <c r="X16" i="1"/>
  <c r="V24" i="1"/>
  <c r="X24" i="1"/>
  <c r="T24" i="1"/>
  <c r="T15" i="1"/>
  <c r="X15" i="1"/>
  <c r="T19" i="1"/>
  <c r="X19" i="1"/>
  <c r="T23" i="1"/>
  <c r="X23" i="1"/>
  <c r="V18" i="1"/>
  <c r="T10" i="1"/>
  <c r="X10" i="1"/>
  <c r="T14" i="1"/>
  <c r="X14" i="1"/>
  <c r="T18" i="1"/>
  <c r="T22" i="1"/>
  <c r="X22" i="1"/>
  <c r="T26" i="1"/>
  <c r="X26" i="1"/>
  <c r="S27" i="1"/>
  <c r="T12" i="1" l="1"/>
  <c r="R27" i="1"/>
  <c r="T27" i="1" s="1"/>
  <c r="V25" i="1"/>
  <c r="X27" i="1"/>
  <c r="V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<sst xmlns="http://schemas.openxmlformats.org/spreadsheetml/2006/main" count="55" uniqueCount="51">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</sst>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>
      <alignment vertical="center"/>
    </xf>
    <xf numFmtId="0" fontId="4" fillId="0" borderId="0" xfId="0" applyFont="1" applyAlignment="1"/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3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1"/>
    <cellStyle name="Porcentagem 11 2" xfId="1"/>
    <cellStyle name="Porcentagem 2" xfId="3"/>
    <cellStyle name="Vírgula 2" xfId="4"/>
    <cellStyle name="Vírgul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9535222</v>
          </cell>
          <cell r="N11">
            <v>1446684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39220091</v>
          </cell>
          <cell r="N12">
            <v>26936763.5</v>
          </cell>
          <cell r="O12">
            <v>10316699.859999999</v>
          </cell>
          <cell r="P12">
            <v>9330907.0500000007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7164983</v>
          </cell>
          <cell r="N13">
            <v>6780563.7800000003</v>
          </cell>
          <cell r="O13">
            <v>2519710.4900000002</v>
          </cell>
          <cell r="P13">
            <v>2092852.67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5000000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206138924.31</v>
          </cell>
          <cell r="N15">
            <v>206138924.31</v>
          </cell>
          <cell r="O15">
            <v>206134802.87</v>
          </cell>
          <cell r="P15">
            <v>204504576.52000001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123000</v>
          </cell>
          <cell r="N16">
            <v>32591.200000000001</v>
          </cell>
          <cell r="O16">
            <v>15091.2</v>
          </cell>
          <cell r="P16">
            <v>15091.2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1000000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800000</v>
          </cell>
          <cell r="N18">
            <v>410000</v>
          </cell>
          <cell r="O18">
            <v>63777.64</v>
          </cell>
          <cell r="P18">
            <v>63777.64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0033</v>
          </cell>
          <cell r="F19" t="str">
            <v>PROGRAMA DE GESTAO E MANUTENCAO DO PODER JUDICIARIO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30000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12394065</v>
          </cell>
          <cell r="N21">
            <v>10842040</v>
          </cell>
          <cell r="O21">
            <v>4322849.67</v>
          </cell>
          <cell r="P21">
            <v>4322849.67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22486824.489999998</v>
          </cell>
          <cell r="N22">
            <v>22486824.489999998</v>
          </cell>
          <cell r="O22">
            <v>10762813.77</v>
          </cell>
          <cell r="P22">
            <v>10762813.77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1</v>
          </cell>
          <cell r="M23">
            <v>40106302.899999999</v>
          </cell>
          <cell r="N23">
            <v>40106302.899999999</v>
          </cell>
          <cell r="O23">
            <v>40106302.899999999</v>
          </cell>
          <cell r="P23">
            <v>40106302.899999999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CONTRIB.DO SERV.PARA O PLANO SEG.SOC.SERV.PUB</v>
          </cell>
          <cell r="L24" t="str">
            <v>1</v>
          </cell>
          <cell r="M24">
            <v>64584955</v>
          </cell>
          <cell r="N24">
            <v>64584955</v>
          </cell>
          <cell r="O24">
            <v>64508169.439999998</v>
          </cell>
          <cell r="P24">
            <v>64508169.439999998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CONTR.PATRONAL PARA O PLANO SEG.SOC.SERV.PUB.</v>
          </cell>
          <cell r="L25" t="str">
            <v>1</v>
          </cell>
          <cell r="M25">
            <v>12697182.439999999</v>
          </cell>
          <cell r="N25">
            <v>12697182.439999999</v>
          </cell>
          <cell r="O25">
            <v>12697182.439999999</v>
          </cell>
          <cell r="P25">
            <v>11843689.699999999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0151</v>
          </cell>
          <cell r="K26" t="str">
            <v>RECURSOS LIVRES DA SEGURIDADE SOCIAL</v>
          </cell>
          <cell r="L26" t="str">
            <v>3</v>
          </cell>
          <cell r="M26">
            <v>25000</v>
          </cell>
          <cell r="N26">
            <v>25000</v>
          </cell>
          <cell r="O26">
            <v>10377.620000000001</v>
          </cell>
          <cell r="P26">
            <v>10377.620000000001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="85" zoomScaleNormal="100" zoomScaleSheetLayoutView="85" workbookViewId="0"/>
  </sheetViews>
  <sheetFormatPr defaultRowHeight="25.5" customHeight="1" x14ac:dyDescent="0.2"/>
  <cols>
    <col min="1" max="1" width="15.28515625" style="66" customWidth="1"/>
    <col min="2" max="2" width="39" style="66" customWidth="1"/>
    <col min="3" max="3" width="11.85546875" style="66" customWidth="1"/>
    <col min="4" max="4" width="19.28515625" style="66" customWidth="1"/>
    <col min="5" max="5" width="44.7109375" style="66" customWidth="1"/>
    <col min="6" max="6" width="61.5703125" style="66" customWidth="1"/>
    <col min="7" max="7" width="8.140625" style="67" customWidth="1"/>
    <col min="8" max="8" width="9.140625" style="67"/>
    <col min="9" max="9" width="36" style="67" customWidth="1"/>
    <col min="10" max="10" width="9.140625" style="67"/>
    <col min="11" max="11" width="13.28515625" style="67" customWidth="1"/>
    <col min="12" max="12" width="12" style="67" customWidth="1"/>
    <col min="13" max="13" width="13.85546875" style="67" customWidth="1"/>
    <col min="14" max="14" width="11.140625" style="67" customWidth="1"/>
    <col min="15" max="15" width="15.85546875" style="67" customWidth="1"/>
    <col min="16" max="16" width="13.5703125" style="68" customWidth="1"/>
    <col min="17" max="17" width="11" style="67" customWidth="1"/>
    <col min="18" max="18" width="13" style="68" customWidth="1"/>
    <col min="19" max="19" width="14" style="67" customWidth="1"/>
    <col min="20" max="20" width="9.28515625" style="68" bestFit="1" customWidth="1"/>
    <col min="21" max="21" width="14" style="6" customWidth="1"/>
    <col min="22" max="22" width="9.28515625" style="6" bestFit="1" customWidth="1"/>
    <col min="23" max="23" width="14" style="6" customWidth="1"/>
    <col min="24" max="24" width="9.28515625" style="6" bestFit="1" customWidth="1"/>
    <col min="25" max="16384" width="9.140625" style="6"/>
  </cols>
  <sheetData>
    <row r="1" spans="1:24" ht="25.5" customHeight="1" x14ac:dyDescent="0.2">
      <c r="A1" s="1" t="s">
        <v>0</v>
      </c>
      <c r="B1" s="1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25.5" customHeight="1" x14ac:dyDescent="0.2">
      <c r="A2" s="1" t="s">
        <v>1</v>
      </c>
      <c r="B2" s="1" t="s">
        <v>2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25.5" customHeight="1" x14ac:dyDescent="0.2">
      <c r="A3" s="1" t="s">
        <v>3</v>
      </c>
      <c r="B3" s="7" t="s">
        <v>4</v>
      </c>
      <c r="C3" s="8"/>
      <c r="D3" s="8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25.5" customHeight="1" x14ac:dyDescent="0.2">
      <c r="A4" s="1" t="s">
        <v>5</v>
      </c>
      <c r="B4" s="9">
        <v>44348</v>
      </c>
      <c r="C4" s="10"/>
      <c r="D4" s="11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25.5" customHeight="1" x14ac:dyDescent="0.2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5.5" customHeight="1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5.5" customHeight="1" thickBot="1" x14ac:dyDescent="0.25">
      <c r="A7" s="13" t="s">
        <v>7</v>
      </c>
      <c r="B7" s="14"/>
      <c r="C7" s="14"/>
      <c r="D7" s="14"/>
      <c r="E7" s="14"/>
      <c r="F7" s="14"/>
      <c r="G7" s="14"/>
      <c r="H7" s="14"/>
      <c r="I7" s="14"/>
      <c r="J7" s="15"/>
      <c r="K7" s="16" t="s">
        <v>8</v>
      </c>
      <c r="L7" s="17" t="s">
        <v>9</v>
      </c>
      <c r="M7" s="18"/>
      <c r="N7" s="16" t="s">
        <v>10</v>
      </c>
      <c r="O7" s="16" t="s">
        <v>11</v>
      </c>
      <c r="P7" s="13" t="s">
        <v>12</v>
      </c>
      <c r="Q7" s="15"/>
      <c r="R7" s="16" t="s">
        <v>13</v>
      </c>
      <c r="S7" s="13" t="s">
        <v>14</v>
      </c>
      <c r="T7" s="14"/>
      <c r="U7" s="14"/>
      <c r="V7" s="14"/>
      <c r="W7" s="14"/>
      <c r="X7" s="15"/>
    </row>
    <row r="8" spans="1:24" ht="25.5" customHeight="1" x14ac:dyDescent="0.2">
      <c r="A8" s="19" t="s">
        <v>15</v>
      </c>
      <c r="B8" s="20"/>
      <c r="C8" s="21" t="s">
        <v>16</v>
      </c>
      <c r="D8" s="21" t="s">
        <v>17</v>
      </c>
      <c r="E8" s="22" t="s">
        <v>18</v>
      </c>
      <c r="F8" s="23"/>
      <c r="G8" s="21" t="s">
        <v>19</v>
      </c>
      <c r="H8" s="24" t="s">
        <v>20</v>
      </c>
      <c r="I8" s="25"/>
      <c r="J8" s="21" t="s">
        <v>21</v>
      </c>
      <c r="K8" s="26"/>
      <c r="L8" s="27" t="s">
        <v>22</v>
      </c>
      <c r="M8" s="27" t="s">
        <v>23</v>
      </c>
      <c r="N8" s="26"/>
      <c r="O8" s="26"/>
      <c r="P8" s="28" t="s">
        <v>24</v>
      </c>
      <c r="Q8" s="28" t="s">
        <v>25</v>
      </c>
      <c r="R8" s="26"/>
      <c r="S8" s="29" t="s">
        <v>26</v>
      </c>
      <c r="T8" s="30" t="s">
        <v>27</v>
      </c>
      <c r="U8" s="29" t="s">
        <v>28</v>
      </c>
      <c r="V8" s="31" t="s">
        <v>27</v>
      </c>
      <c r="W8" s="32" t="s">
        <v>29</v>
      </c>
      <c r="X8" s="31" t="s">
        <v>27</v>
      </c>
    </row>
    <row r="9" spans="1:24" ht="25.5" customHeight="1" thickBot="1" x14ac:dyDescent="0.25">
      <c r="A9" s="33" t="s">
        <v>30</v>
      </c>
      <c r="B9" s="33" t="s">
        <v>31</v>
      </c>
      <c r="C9" s="34"/>
      <c r="D9" s="34"/>
      <c r="E9" s="35" t="s">
        <v>32</v>
      </c>
      <c r="F9" s="35" t="s">
        <v>33</v>
      </c>
      <c r="G9" s="34"/>
      <c r="H9" s="35" t="s">
        <v>30</v>
      </c>
      <c r="I9" s="35" t="s">
        <v>31</v>
      </c>
      <c r="J9" s="34"/>
      <c r="K9" s="33" t="s">
        <v>34</v>
      </c>
      <c r="L9" s="36" t="s">
        <v>35</v>
      </c>
      <c r="M9" s="36" t="s">
        <v>36</v>
      </c>
      <c r="N9" s="36" t="s">
        <v>37</v>
      </c>
      <c r="O9" s="36" t="s">
        <v>38</v>
      </c>
      <c r="P9" s="36" t="s">
        <v>39</v>
      </c>
      <c r="Q9" s="36" t="s">
        <v>40</v>
      </c>
      <c r="R9" s="33" t="s">
        <v>41</v>
      </c>
      <c r="S9" s="37" t="s">
        <v>42</v>
      </c>
      <c r="T9" s="38" t="s">
        <v>43</v>
      </c>
      <c r="U9" s="37" t="s">
        <v>44</v>
      </c>
      <c r="V9" s="38" t="s">
        <v>45</v>
      </c>
      <c r="W9" s="39" t="s">
        <v>46</v>
      </c>
      <c r="X9" s="38" t="s">
        <v>47</v>
      </c>
    </row>
    <row r="10" spans="1:24" ht="25.5" customHeight="1" x14ac:dyDescent="0.2">
      <c r="A10" s="40" t="str">
        <f>+'[1]Access-Jun'!A10</f>
        <v>12104</v>
      </c>
      <c r="B10" s="41" t="str">
        <f>+'[1]Access-Jun'!B10</f>
        <v>TRIBUNAL REGIONAL FEDERAL DA 3A. REGIAO</v>
      </c>
      <c r="C10" s="42" t="str">
        <f>CONCATENATE('[1]Access-Jun'!C10,".",'[1]Access-Jun'!D10)</f>
        <v>02.061</v>
      </c>
      <c r="D10" s="42" t="str">
        <f>CONCATENATE('[1]Access-Jun'!E10,".",'[1]Access-Jun'!G10)</f>
        <v>0033.4224</v>
      </c>
      <c r="E10" s="41" t="str">
        <f>+'[1]Access-Jun'!F10</f>
        <v>PROGRAMA DE GESTAO E MANUTENCAO DO PODER JUDICIARIO</v>
      </c>
      <c r="F10" s="43" t="str">
        <f>+'[1]Access-Jun'!H10</f>
        <v>ASSISTENCIA JURIDICA A PESSOAS CARENTES</v>
      </c>
      <c r="G10" s="40" t="str">
        <f>IF('[1]Access-Jun'!I10="1","F","S")</f>
        <v>F</v>
      </c>
      <c r="H10" s="40" t="str">
        <f>+'[1]Access-Jun'!J10</f>
        <v>0100</v>
      </c>
      <c r="I10" s="44" t="str">
        <f>+'[1]Access-Jun'!K10</f>
        <v>RECURSOS PRIMARIOS DE LIVRE APLICACAO</v>
      </c>
      <c r="J10" s="40" t="str">
        <f>+'[1]Access-Jun'!L10</f>
        <v>3</v>
      </c>
      <c r="K10" s="45"/>
      <c r="L10" s="46"/>
      <c r="M10" s="46"/>
      <c r="N10" s="47">
        <f>+K10+L10-M10</f>
        <v>0</v>
      </c>
      <c r="O10" s="45"/>
      <c r="P10" s="48">
        <f>'[1]Access-Jun'!M10</f>
        <v>5000</v>
      </c>
      <c r="Q10" s="48"/>
      <c r="R10" s="48">
        <f>N10-O10+P10</f>
        <v>5000</v>
      </c>
      <c r="S10" s="49">
        <f>'[1]Access-Jun'!N10</f>
        <v>5000</v>
      </c>
      <c r="T10" s="50">
        <f>IF(R10&gt;0,S10/R10,0)</f>
        <v>1</v>
      </c>
      <c r="U10" s="48">
        <f>'[1]Access-Jun'!O10</f>
        <v>0</v>
      </c>
      <c r="V10" s="51">
        <f>IF(R10&gt;0,U10/R10,0)</f>
        <v>0</v>
      </c>
      <c r="W10" s="48">
        <f>'[1]Access-Jun'!P10</f>
        <v>0</v>
      </c>
      <c r="X10" s="51">
        <f>IF(R10&gt;0,W10/R10,0)</f>
        <v>0</v>
      </c>
    </row>
    <row r="11" spans="1:24" ht="25.5" customHeight="1" x14ac:dyDescent="0.2">
      <c r="A11" s="52" t="str">
        <f>+'[1]Access-Jun'!A11</f>
        <v>12104</v>
      </c>
      <c r="B11" s="53" t="str">
        <f>+'[1]Access-Jun'!B11</f>
        <v>TRIBUNAL REGIONAL FEDERAL DA 3A. REGIAO</v>
      </c>
      <c r="C11" s="52" t="str">
        <f>CONCATENATE('[1]Access-Jun'!C11,".",'[1]Access-Jun'!D11)</f>
        <v>02.061</v>
      </c>
      <c r="D11" s="52" t="str">
        <f>CONCATENATE('[1]Access-Jun'!E11,".",'[1]Access-Jun'!G11)</f>
        <v>0033.4257</v>
      </c>
      <c r="E11" s="53" t="str">
        <f>+'[1]Access-Jun'!F11</f>
        <v>PROGRAMA DE GESTAO E MANUTENCAO DO PODER JUDICIARIO</v>
      </c>
      <c r="F11" s="54" t="str">
        <f>+'[1]Access-Jun'!H11</f>
        <v>JULGAMENTO DE CAUSAS NA JUSTICA FEDERAL</v>
      </c>
      <c r="G11" s="52" t="str">
        <f>IF('[1]Access-Jun'!I11="1","F","S")</f>
        <v>F</v>
      </c>
      <c r="H11" s="52" t="str">
        <f>+'[1]Access-Jun'!J11</f>
        <v>0100</v>
      </c>
      <c r="I11" s="53" t="str">
        <f>+'[1]Access-Jun'!K11</f>
        <v>RECURSOS PRIMARIOS DE LIVRE APLICACAO</v>
      </c>
      <c r="J11" s="52" t="str">
        <f>+'[1]Access-Jun'!L11</f>
        <v>4</v>
      </c>
      <c r="K11" s="55"/>
      <c r="L11" s="55"/>
      <c r="M11" s="55"/>
      <c r="N11" s="56">
        <f t="shared" ref="N11:N26" si="0">+K11+L11-M11</f>
        <v>0</v>
      </c>
      <c r="O11" s="55"/>
      <c r="P11" s="57">
        <f>'[1]Access-Jun'!M11</f>
        <v>9535222</v>
      </c>
      <c r="Q11" s="57"/>
      <c r="R11" s="57">
        <f t="shared" ref="R11:R26" si="1">N11-O11+P11</f>
        <v>9535222</v>
      </c>
      <c r="S11" s="58">
        <f>'[1]Access-Jun'!N11</f>
        <v>1446684</v>
      </c>
      <c r="T11" s="59">
        <f t="shared" ref="T11:T27" si="2">IF(R11&gt;0,S11/R11,0)</f>
        <v>0.1517200123919506</v>
      </c>
      <c r="U11" s="57">
        <f>'[1]Access-Jun'!O11</f>
        <v>0</v>
      </c>
      <c r="V11" s="59">
        <f t="shared" ref="V11:V27" si="3">IF(R11&gt;0,U11/R11,0)</f>
        <v>0</v>
      </c>
      <c r="W11" s="57">
        <f>'[1]Access-Jun'!P11</f>
        <v>0</v>
      </c>
      <c r="X11" s="59">
        <f t="shared" ref="X11:X27" si="4">IF(R11&gt;0,W11/R11,0)</f>
        <v>0</v>
      </c>
    </row>
    <row r="12" spans="1:24" ht="25.5" customHeight="1" x14ac:dyDescent="0.2">
      <c r="A12" s="52" t="str">
        <f>+'[1]Access-Jun'!A12</f>
        <v>12104</v>
      </c>
      <c r="B12" s="53" t="str">
        <f>+'[1]Access-Jun'!B12</f>
        <v>TRIBUNAL REGIONAL FEDERAL DA 3A. REGIAO</v>
      </c>
      <c r="C12" s="52" t="str">
        <f>CONCATENATE('[1]Access-Jun'!C12,".",'[1]Access-Jun'!D12)</f>
        <v>02.061</v>
      </c>
      <c r="D12" s="52" t="str">
        <f>CONCATENATE('[1]Access-Jun'!E12,".",'[1]Access-Jun'!G12)</f>
        <v>0033.4257</v>
      </c>
      <c r="E12" s="53" t="str">
        <f>+'[1]Access-Jun'!F12</f>
        <v>PROGRAMA DE GESTAO E MANUTENCAO DO PODER JUDICIARIO</v>
      </c>
      <c r="F12" s="53" t="str">
        <f>+'[1]Access-Jun'!H12</f>
        <v>JULGAMENTO DE CAUSAS NA JUSTICA FEDERAL</v>
      </c>
      <c r="G12" s="52" t="str">
        <f>IF('[1]Access-Jun'!I12="1","F","S")</f>
        <v>F</v>
      </c>
      <c r="H12" s="52" t="str">
        <f>+'[1]Access-Jun'!J12</f>
        <v>0100</v>
      </c>
      <c r="I12" s="53" t="str">
        <f>+'[1]Access-Jun'!K12</f>
        <v>RECURSOS PRIMARIOS DE LIVRE APLICACAO</v>
      </c>
      <c r="J12" s="52" t="str">
        <f>+'[1]Access-Jun'!L12</f>
        <v>3</v>
      </c>
      <c r="K12" s="57"/>
      <c r="L12" s="57"/>
      <c r="M12" s="57"/>
      <c r="N12" s="55">
        <f t="shared" si="0"/>
        <v>0</v>
      </c>
      <c r="O12" s="57"/>
      <c r="P12" s="57">
        <f>'[1]Access-Jun'!M12</f>
        <v>39220091</v>
      </c>
      <c r="Q12" s="57"/>
      <c r="R12" s="57">
        <f t="shared" si="1"/>
        <v>39220091</v>
      </c>
      <c r="S12" s="58">
        <f>'[1]Access-Jun'!N12</f>
        <v>26936763.5</v>
      </c>
      <c r="T12" s="59">
        <f t="shared" si="2"/>
        <v>0.68681032637073691</v>
      </c>
      <c r="U12" s="57">
        <f>'[1]Access-Jun'!O12</f>
        <v>10316699.859999999</v>
      </c>
      <c r="V12" s="59">
        <f t="shared" si="3"/>
        <v>0.2630463009379555</v>
      </c>
      <c r="W12" s="57">
        <f>'[1]Access-Jun'!P12</f>
        <v>9330907.0500000007</v>
      </c>
      <c r="X12" s="59">
        <f t="shared" si="4"/>
        <v>0.2379114074467599</v>
      </c>
    </row>
    <row r="13" spans="1:24" ht="25.5" customHeight="1" x14ac:dyDescent="0.2">
      <c r="A13" s="52" t="str">
        <f>+'[1]Access-Jun'!A13</f>
        <v>12104</v>
      </c>
      <c r="B13" s="53" t="str">
        <f>+'[1]Access-Jun'!B13</f>
        <v>TRIBUNAL REGIONAL FEDERAL DA 3A. REGIAO</v>
      </c>
      <c r="C13" s="52" t="str">
        <f>CONCATENATE('[1]Access-Jun'!C13,".",'[1]Access-Jun'!D13)</f>
        <v>02.061</v>
      </c>
      <c r="D13" s="52" t="str">
        <f>CONCATENATE('[1]Access-Jun'!E13,".",'[1]Access-Jun'!G13)</f>
        <v>0033.4257</v>
      </c>
      <c r="E13" s="53" t="str">
        <f>+'[1]Access-Jun'!F13</f>
        <v>PROGRAMA DE GESTAO E MANUTENCAO DO PODER JUDICIARIO</v>
      </c>
      <c r="F13" s="53" t="str">
        <f>+'[1]Access-Jun'!H13</f>
        <v>JULGAMENTO DE CAUSAS NA JUSTICA FEDERAL</v>
      </c>
      <c r="G13" s="52" t="str">
        <f>IF('[1]Access-Jun'!I13="1","F","S")</f>
        <v>F</v>
      </c>
      <c r="H13" s="52" t="str">
        <f>+'[1]Access-Jun'!J13</f>
        <v>0127</v>
      </c>
      <c r="I13" s="53" t="str">
        <f>+'[1]Access-Jun'!K13</f>
        <v>CUSTAS JUDICIAIS</v>
      </c>
      <c r="J13" s="52" t="str">
        <f>+'[1]Access-Jun'!L13</f>
        <v>3</v>
      </c>
      <c r="K13" s="57"/>
      <c r="L13" s="57"/>
      <c r="M13" s="57"/>
      <c r="N13" s="55">
        <f t="shared" si="0"/>
        <v>0</v>
      </c>
      <c r="O13" s="57"/>
      <c r="P13" s="57">
        <f>'[1]Access-Jun'!M13</f>
        <v>7164983</v>
      </c>
      <c r="Q13" s="57"/>
      <c r="R13" s="57">
        <f t="shared" si="1"/>
        <v>7164983</v>
      </c>
      <c r="S13" s="58">
        <f>'[1]Access-Jun'!N13</f>
        <v>6780563.7800000003</v>
      </c>
      <c r="T13" s="59">
        <f t="shared" si="2"/>
        <v>0.94634750424390401</v>
      </c>
      <c r="U13" s="57">
        <f>'[1]Access-Jun'!O13</f>
        <v>2519710.4900000002</v>
      </c>
      <c r="V13" s="59">
        <f t="shared" si="3"/>
        <v>0.35167012817755466</v>
      </c>
      <c r="W13" s="57">
        <f>'[1]Access-Jun'!P13</f>
        <v>2092852.67</v>
      </c>
      <c r="X13" s="59">
        <f t="shared" si="4"/>
        <v>0.29209457580011006</v>
      </c>
    </row>
    <row r="14" spans="1:24" ht="25.5" customHeight="1" x14ac:dyDescent="0.2">
      <c r="A14" s="52" t="str">
        <f>+'[1]Access-Jun'!A14</f>
        <v>12104</v>
      </c>
      <c r="B14" s="53" t="str">
        <f>+'[1]Access-Jun'!B14</f>
        <v>TRIBUNAL REGIONAL FEDERAL DA 3A. REGIAO</v>
      </c>
      <c r="C14" s="52" t="str">
        <f>CONCATENATE('[1]Access-Jun'!C14,".",'[1]Access-Jun'!D14)</f>
        <v>02.122</v>
      </c>
      <c r="D14" s="52" t="str">
        <f>CONCATENATE('[1]Access-Jun'!E14,".",'[1]Access-Jun'!G14)</f>
        <v>0033.15NZ</v>
      </c>
      <c r="E14" s="53" t="str">
        <f>+'[1]Access-Jun'!F14</f>
        <v>PROGRAMA DE GESTAO E MANUTENCAO DO PODER JUDICIARIO</v>
      </c>
      <c r="F14" s="53" t="str">
        <f>+'[1]Access-Jun'!H14</f>
        <v>REFORMA DO EDIFICIO-SEDE DO TRIBUNAL REGIONAL FEDERAL DA 3.</v>
      </c>
      <c r="G14" s="52" t="str">
        <f>IF('[1]Access-Jun'!I14="1","F","S")</f>
        <v>F</v>
      </c>
      <c r="H14" s="52" t="str">
        <f>+'[1]Access-Jun'!J14</f>
        <v>0100</v>
      </c>
      <c r="I14" s="53" t="str">
        <f>+'[1]Access-Jun'!K14</f>
        <v>RECURSOS PRIMARIOS DE LIVRE APLICACAO</v>
      </c>
      <c r="J14" s="52" t="str">
        <f>+'[1]Access-Jun'!L14</f>
        <v>4</v>
      </c>
      <c r="K14" s="57"/>
      <c r="L14" s="57"/>
      <c r="M14" s="57"/>
      <c r="N14" s="55">
        <f t="shared" si="0"/>
        <v>0</v>
      </c>
      <c r="O14" s="57"/>
      <c r="P14" s="57">
        <f>'[1]Access-Jun'!M14</f>
        <v>5000000</v>
      </c>
      <c r="Q14" s="57"/>
      <c r="R14" s="57">
        <f t="shared" si="1"/>
        <v>5000000</v>
      </c>
      <c r="S14" s="58">
        <f>'[1]Access-Jun'!N14</f>
        <v>0</v>
      </c>
      <c r="T14" s="59">
        <f t="shared" si="2"/>
        <v>0</v>
      </c>
      <c r="U14" s="57">
        <f>'[1]Access-Jun'!O14</f>
        <v>0</v>
      </c>
      <c r="V14" s="59">
        <f t="shared" si="3"/>
        <v>0</v>
      </c>
      <c r="W14" s="57">
        <f>'[1]Access-Jun'!P14</f>
        <v>0</v>
      </c>
      <c r="X14" s="59">
        <f t="shared" si="4"/>
        <v>0</v>
      </c>
    </row>
    <row r="15" spans="1:24" ht="25.5" customHeight="1" x14ac:dyDescent="0.2">
      <c r="A15" s="52" t="str">
        <f>+'[1]Access-Jun'!A15</f>
        <v>12104</v>
      </c>
      <c r="B15" s="53" t="str">
        <f>+'[1]Access-Jun'!B15</f>
        <v>TRIBUNAL REGIONAL FEDERAL DA 3A. REGIAO</v>
      </c>
      <c r="C15" s="52" t="str">
        <f>CONCATENATE('[1]Access-Jun'!C15,".",'[1]Access-Jun'!D15)</f>
        <v>02.122</v>
      </c>
      <c r="D15" s="52" t="str">
        <f>CONCATENATE('[1]Access-Jun'!E15,".",'[1]Access-Jun'!G15)</f>
        <v>0033.20TP</v>
      </c>
      <c r="E15" s="53" t="str">
        <f>+'[1]Access-Jun'!F15</f>
        <v>PROGRAMA DE GESTAO E MANUTENCAO DO PODER JUDICIARIO</v>
      </c>
      <c r="F15" s="53" t="str">
        <f>+'[1]Access-Jun'!H15</f>
        <v>ATIVOS CIVIS DA UNIAO</v>
      </c>
      <c r="G15" s="52" t="str">
        <f>IF('[1]Access-Jun'!I15="1","F","S")</f>
        <v>F</v>
      </c>
      <c r="H15" s="52" t="str">
        <f>+'[1]Access-Jun'!J15</f>
        <v>0100</v>
      </c>
      <c r="I15" s="53" t="str">
        <f>+'[1]Access-Jun'!K15</f>
        <v>RECURSOS PRIMARIOS DE LIVRE APLICACAO</v>
      </c>
      <c r="J15" s="52" t="str">
        <f>+'[1]Access-Jun'!L15</f>
        <v>1</v>
      </c>
      <c r="K15" s="55"/>
      <c r="L15" s="55"/>
      <c r="M15" s="55"/>
      <c r="N15" s="55">
        <f t="shared" si="0"/>
        <v>0</v>
      </c>
      <c r="O15" s="55"/>
      <c r="P15" s="57">
        <f>'[1]Access-Jun'!M15</f>
        <v>206138924.31</v>
      </c>
      <c r="Q15" s="57"/>
      <c r="R15" s="57">
        <f t="shared" si="1"/>
        <v>206138924.31</v>
      </c>
      <c r="S15" s="58">
        <f>'[1]Access-Jun'!N15</f>
        <v>206138924.31</v>
      </c>
      <c r="T15" s="59">
        <f t="shared" si="2"/>
        <v>1</v>
      </c>
      <c r="U15" s="57">
        <f>'[1]Access-Jun'!O15</f>
        <v>206134802.87</v>
      </c>
      <c r="V15" s="59">
        <f t="shared" si="3"/>
        <v>0.99998000649312691</v>
      </c>
      <c r="W15" s="57">
        <f>'[1]Access-Jun'!P15</f>
        <v>204504576.52000001</v>
      </c>
      <c r="X15" s="59">
        <f t="shared" si="4"/>
        <v>0.9920716196833248</v>
      </c>
    </row>
    <row r="16" spans="1:24" ht="25.5" customHeight="1" x14ac:dyDescent="0.2">
      <c r="A16" s="52" t="str">
        <f>+'[1]Access-Jun'!A16</f>
        <v>12104</v>
      </c>
      <c r="B16" s="53" t="str">
        <f>+'[1]Access-Jun'!B16</f>
        <v>TRIBUNAL REGIONAL FEDERAL DA 3A. REGIAO</v>
      </c>
      <c r="C16" s="52" t="str">
        <f>CONCATENATE('[1]Access-Jun'!C16,".",'[1]Access-Jun'!D16)</f>
        <v>02.122</v>
      </c>
      <c r="D16" s="52" t="str">
        <f>CONCATENATE('[1]Access-Jun'!E16,".",'[1]Access-Jun'!G16)</f>
        <v>0033.216H</v>
      </c>
      <c r="E16" s="53" t="str">
        <f>+'[1]Access-Jun'!F16</f>
        <v>PROGRAMA DE GESTAO E MANUTENCAO DO PODER JUDICIARIO</v>
      </c>
      <c r="F16" s="53" t="str">
        <f>+'[1]Access-Jun'!H16</f>
        <v>AJUDA DE CUSTO PARA MORADIA OU AUXILIO-MORADIA A AGENTES PUB</v>
      </c>
      <c r="G16" s="52" t="str">
        <f>IF('[1]Access-Jun'!I16="1","F","S")</f>
        <v>F</v>
      </c>
      <c r="H16" s="52" t="str">
        <f>+'[1]Access-Jun'!J16</f>
        <v>0100</v>
      </c>
      <c r="I16" s="53" t="str">
        <f>+'[1]Access-Jun'!K16</f>
        <v>RECURSOS PRIMARIOS DE LIVRE APLICACAO</v>
      </c>
      <c r="J16" s="52" t="str">
        <f>+'[1]Access-Jun'!L16</f>
        <v>3</v>
      </c>
      <c r="K16" s="57"/>
      <c r="L16" s="57"/>
      <c r="M16" s="57"/>
      <c r="N16" s="55">
        <f t="shared" si="0"/>
        <v>0</v>
      </c>
      <c r="O16" s="57"/>
      <c r="P16" s="57">
        <f>'[1]Access-Jun'!M16</f>
        <v>123000</v>
      </c>
      <c r="Q16" s="57"/>
      <c r="R16" s="57">
        <f t="shared" si="1"/>
        <v>123000</v>
      </c>
      <c r="S16" s="58">
        <f>'[1]Access-Jun'!N16</f>
        <v>32591.200000000001</v>
      </c>
      <c r="T16" s="59">
        <f t="shared" si="2"/>
        <v>0.26496910569105692</v>
      </c>
      <c r="U16" s="57">
        <f>'[1]Access-Jun'!O16</f>
        <v>15091.2</v>
      </c>
      <c r="V16" s="59">
        <f t="shared" si="3"/>
        <v>0.12269268292682928</v>
      </c>
      <c r="W16" s="57">
        <f>'[1]Access-Jun'!P16</f>
        <v>15091.2</v>
      </c>
      <c r="X16" s="59">
        <f t="shared" si="4"/>
        <v>0.12269268292682928</v>
      </c>
    </row>
    <row r="17" spans="1:24" ht="25.5" customHeight="1" x14ac:dyDescent="0.2">
      <c r="A17" s="52" t="str">
        <f>+'[1]Access-Jun'!A17</f>
        <v>12104</v>
      </c>
      <c r="B17" s="53" t="str">
        <f>+'[1]Access-Jun'!B17</f>
        <v>TRIBUNAL REGIONAL FEDERAL DA 3A. REGIAO</v>
      </c>
      <c r="C17" s="52" t="str">
        <f>CONCATENATE('[1]Access-Jun'!C17,".",'[1]Access-Jun'!D17)</f>
        <v>02.126</v>
      </c>
      <c r="D17" s="52" t="str">
        <f>CONCATENATE('[1]Access-Jun'!E17,".",'[1]Access-Jun'!G17)</f>
        <v>0033.151W</v>
      </c>
      <c r="E17" s="53" t="str">
        <f>+'[1]Access-Jun'!F17</f>
        <v>PROGRAMA DE GESTAO E MANUTENCAO DO PODER JUDICIARIO</v>
      </c>
      <c r="F17" s="53" t="str">
        <f>+'[1]Access-Jun'!H17</f>
        <v>DESENVOLVIMENTO E IMPLANTACAO DO SISTEMA PROCESSO JUDICIAL E</v>
      </c>
      <c r="G17" s="52" t="str">
        <f>IF('[1]Access-Jun'!I17="1","F","S")</f>
        <v>F</v>
      </c>
      <c r="H17" s="52" t="str">
        <f>+'[1]Access-Jun'!J17</f>
        <v>0100</v>
      </c>
      <c r="I17" s="53" t="str">
        <f>+'[1]Access-Jun'!K17</f>
        <v>RECURSOS PRIMARIOS DE LIVRE APLICACAO</v>
      </c>
      <c r="J17" s="52" t="str">
        <f>+'[1]Access-Jun'!L17</f>
        <v>4</v>
      </c>
      <c r="K17" s="57"/>
      <c r="L17" s="57"/>
      <c r="M17" s="57"/>
      <c r="N17" s="55">
        <f t="shared" si="0"/>
        <v>0</v>
      </c>
      <c r="O17" s="57"/>
      <c r="P17" s="57">
        <f>'[1]Access-Jun'!M17</f>
        <v>1000000</v>
      </c>
      <c r="Q17" s="57"/>
      <c r="R17" s="57">
        <f t="shared" si="1"/>
        <v>1000000</v>
      </c>
      <c r="S17" s="58">
        <f>'[1]Access-Jun'!N17</f>
        <v>0</v>
      </c>
      <c r="T17" s="59">
        <f t="shared" si="2"/>
        <v>0</v>
      </c>
      <c r="U17" s="57">
        <f>'[1]Access-Jun'!O17</f>
        <v>0</v>
      </c>
      <c r="V17" s="59">
        <f t="shared" si="3"/>
        <v>0</v>
      </c>
      <c r="W17" s="57">
        <f>'[1]Access-Jun'!P17</f>
        <v>0</v>
      </c>
      <c r="X17" s="59">
        <f t="shared" si="4"/>
        <v>0</v>
      </c>
    </row>
    <row r="18" spans="1:24" ht="25.5" customHeight="1" x14ac:dyDescent="0.2">
      <c r="A18" s="52" t="str">
        <f>+'[1]Access-Jun'!A18</f>
        <v>12104</v>
      </c>
      <c r="B18" s="53" t="str">
        <f>+'[1]Access-Jun'!B18</f>
        <v>TRIBUNAL REGIONAL FEDERAL DA 3A. REGIAO</v>
      </c>
      <c r="C18" s="52" t="str">
        <f>CONCATENATE('[1]Access-Jun'!C18,".",'[1]Access-Jun'!D18)</f>
        <v>02.126</v>
      </c>
      <c r="D18" s="52" t="str">
        <f>CONCATENATE('[1]Access-Jun'!E18,".",'[1]Access-Jun'!G18)</f>
        <v>0033.151W</v>
      </c>
      <c r="E18" s="53" t="str">
        <f>+'[1]Access-Jun'!F18</f>
        <v>PROGRAMA DE GESTAO E MANUTENCAO DO PODER JUDICIARIO</v>
      </c>
      <c r="F18" s="53" t="str">
        <f>+'[1]Access-Jun'!H18</f>
        <v>DESENVOLVIMENTO E IMPLANTACAO DO SISTEMA PROCESSO JUDICIAL E</v>
      </c>
      <c r="G18" s="52" t="str">
        <f>IF('[1]Access-Jun'!I18="1","F","S")</f>
        <v>F</v>
      </c>
      <c r="H18" s="52" t="str">
        <f>+'[1]Access-Jun'!J18</f>
        <v>0100</v>
      </c>
      <c r="I18" s="53" t="str">
        <f>+'[1]Access-Jun'!K18</f>
        <v>RECURSOS PRIMARIOS DE LIVRE APLICACAO</v>
      </c>
      <c r="J18" s="52" t="str">
        <f>+'[1]Access-Jun'!L18</f>
        <v>3</v>
      </c>
      <c r="K18" s="55"/>
      <c r="L18" s="55"/>
      <c r="M18" s="55"/>
      <c r="N18" s="55">
        <f t="shared" si="0"/>
        <v>0</v>
      </c>
      <c r="O18" s="55"/>
      <c r="P18" s="57">
        <f>'[1]Access-Jun'!M18</f>
        <v>800000</v>
      </c>
      <c r="Q18" s="57"/>
      <c r="R18" s="57">
        <f t="shared" si="1"/>
        <v>800000</v>
      </c>
      <c r="S18" s="58">
        <f>'[1]Access-Jun'!N18</f>
        <v>410000</v>
      </c>
      <c r="T18" s="59">
        <f t="shared" si="2"/>
        <v>0.51249999999999996</v>
      </c>
      <c r="U18" s="57">
        <f>'[1]Access-Jun'!O18</f>
        <v>63777.64</v>
      </c>
      <c r="V18" s="59">
        <f t="shared" si="3"/>
        <v>7.9722050000000003E-2</v>
      </c>
      <c r="W18" s="57">
        <f>'[1]Access-Jun'!P18</f>
        <v>63777.64</v>
      </c>
      <c r="X18" s="59">
        <f t="shared" si="4"/>
        <v>7.9722050000000003E-2</v>
      </c>
    </row>
    <row r="19" spans="1:24" ht="25.5" customHeight="1" x14ac:dyDescent="0.2">
      <c r="A19" s="52" t="str">
        <f>+'[1]Access-Jun'!A19</f>
        <v>12104</v>
      </c>
      <c r="B19" s="53" t="str">
        <f>+'[1]Access-Jun'!B19</f>
        <v>TRIBUNAL REGIONAL FEDERAL DA 3A. REGIAO</v>
      </c>
      <c r="C19" s="52" t="str">
        <f>CONCATENATE('[1]Access-Jun'!C19,".",'[1]Access-Jun'!D19)</f>
        <v>02.131</v>
      </c>
      <c r="D19" s="52" t="str">
        <f>CONCATENATE('[1]Access-Jun'!E19,".",'[1]Access-Jun'!G19)</f>
        <v>0033.219I</v>
      </c>
      <c r="E19" s="53" t="str">
        <f>+'[1]Access-Jun'!F19</f>
        <v>PROGRAMA DE GESTAO E MANUTENCAO DO PODER JUDICIARIO</v>
      </c>
      <c r="F19" s="53" t="str">
        <f>+'[1]Access-Jun'!H19</f>
        <v>PUBLICIDADE INSTITUCIONAL E DE UTILIDADE PUBLICA</v>
      </c>
      <c r="G19" s="52" t="str">
        <f>IF('[1]Access-Jun'!I19="1","F","S")</f>
        <v>F</v>
      </c>
      <c r="H19" s="52" t="str">
        <f>+'[1]Access-Jun'!J19</f>
        <v>0100</v>
      </c>
      <c r="I19" s="53" t="str">
        <f>+'[1]Access-Jun'!K19</f>
        <v>RECURSOS PRIMARIOS DE LIVRE APLICACAO</v>
      </c>
      <c r="J19" s="52" t="str">
        <f>+'[1]Access-Jun'!L19</f>
        <v>3</v>
      </c>
      <c r="K19" s="55"/>
      <c r="L19" s="55"/>
      <c r="M19" s="55"/>
      <c r="N19" s="55">
        <f t="shared" si="0"/>
        <v>0</v>
      </c>
      <c r="O19" s="55"/>
      <c r="P19" s="57">
        <f>'[1]Access-Jun'!M19</f>
        <v>0</v>
      </c>
      <c r="Q19" s="57"/>
      <c r="R19" s="57">
        <f t="shared" si="1"/>
        <v>0</v>
      </c>
      <c r="S19" s="58">
        <f>'[1]Access-Jun'!N19</f>
        <v>0</v>
      </c>
      <c r="T19" s="59">
        <f t="shared" si="2"/>
        <v>0</v>
      </c>
      <c r="U19" s="57">
        <f>'[1]Access-Jun'!O19</f>
        <v>0</v>
      </c>
      <c r="V19" s="59">
        <f t="shared" si="3"/>
        <v>0</v>
      </c>
      <c r="W19" s="57">
        <f>'[1]Access-Jun'!P19</f>
        <v>0</v>
      </c>
      <c r="X19" s="59">
        <f t="shared" si="4"/>
        <v>0</v>
      </c>
    </row>
    <row r="20" spans="1:24" ht="25.5" customHeight="1" x14ac:dyDescent="0.2">
      <c r="A20" s="52" t="str">
        <f>+'[1]Access-Jun'!A20</f>
        <v>12104</v>
      </c>
      <c r="B20" s="53" t="str">
        <f>+'[1]Access-Jun'!B20</f>
        <v>TRIBUNAL REGIONAL FEDERAL DA 3A. REGIAO</v>
      </c>
      <c r="C20" s="52" t="str">
        <f>CONCATENATE('[1]Access-Jun'!C20,".",'[1]Access-Jun'!D20)</f>
        <v>02.301</v>
      </c>
      <c r="D20" s="52" t="str">
        <f>CONCATENATE('[1]Access-Jun'!E20,".",'[1]Access-Jun'!G20)</f>
        <v>0033.2004</v>
      </c>
      <c r="E20" s="53" t="str">
        <f>+'[1]Access-Jun'!F20</f>
        <v>PROGRAMA DE GESTAO E MANUTENCAO DO PODER JUDICIARIO</v>
      </c>
      <c r="F20" s="53" t="str">
        <f>+'[1]Access-Jun'!H20</f>
        <v>ASSISTENCIA MEDICA E ODONTOLOGICA AOS SERVIDORES CIVIS, EMPR</v>
      </c>
      <c r="G20" s="52" t="str">
        <f>IF('[1]Access-Jun'!I20="1","F","S")</f>
        <v>S</v>
      </c>
      <c r="H20" s="52" t="str">
        <f>+'[1]Access-Jun'!J20</f>
        <v>0151</v>
      </c>
      <c r="I20" s="53" t="str">
        <f>+'[1]Access-Jun'!K20</f>
        <v>RECURSOS LIVRES DA SEGURIDADE SOCIAL</v>
      </c>
      <c r="J20" s="52" t="str">
        <f>+'[1]Access-Jun'!L20</f>
        <v>4</v>
      </c>
      <c r="K20" s="55"/>
      <c r="L20" s="55"/>
      <c r="M20" s="55"/>
      <c r="N20" s="55">
        <f t="shared" si="0"/>
        <v>0</v>
      </c>
      <c r="O20" s="55"/>
      <c r="P20" s="57">
        <f>'[1]Access-Jun'!M20</f>
        <v>30000</v>
      </c>
      <c r="Q20" s="57"/>
      <c r="R20" s="57">
        <f t="shared" si="1"/>
        <v>30000</v>
      </c>
      <c r="S20" s="58">
        <f>'[1]Access-Jun'!N20</f>
        <v>0</v>
      </c>
      <c r="T20" s="59">
        <f t="shared" si="2"/>
        <v>0</v>
      </c>
      <c r="U20" s="57">
        <f>'[1]Access-Jun'!O20</f>
        <v>0</v>
      </c>
      <c r="V20" s="59">
        <f t="shared" si="3"/>
        <v>0</v>
      </c>
      <c r="W20" s="57">
        <f>'[1]Access-Jun'!P20</f>
        <v>0</v>
      </c>
      <c r="X20" s="59">
        <f t="shared" si="4"/>
        <v>0</v>
      </c>
    </row>
    <row r="21" spans="1:24" ht="25.5" customHeight="1" x14ac:dyDescent="0.2">
      <c r="A21" s="52" t="str">
        <f>+'[1]Access-Jun'!A21</f>
        <v>12104</v>
      </c>
      <c r="B21" s="53" t="str">
        <f>+'[1]Access-Jun'!B21</f>
        <v>TRIBUNAL REGIONAL FEDERAL DA 3A. REGIAO</v>
      </c>
      <c r="C21" s="52" t="str">
        <f>CONCATENATE('[1]Access-Jun'!C21,".",'[1]Access-Jun'!D21)</f>
        <v>02.301</v>
      </c>
      <c r="D21" s="52" t="str">
        <f>CONCATENATE('[1]Access-Jun'!E21,".",'[1]Access-Jun'!G21)</f>
        <v>0033.2004</v>
      </c>
      <c r="E21" s="53" t="str">
        <f>+'[1]Access-Jun'!F21</f>
        <v>PROGRAMA DE GESTAO E MANUTENCAO DO PODER JUDICIARIO</v>
      </c>
      <c r="F21" s="53" t="str">
        <f>+'[1]Access-Jun'!H21</f>
        <v>ASSISTENCIA MEDICA E ODONTOLOGICA AOS SERVIDORES CIVIS, EMPR</v>
      </c>
      <c r="G21" s="52" t="str">
        <f>IF('[1]Access-Jun'!I21="1","F","S")</f>
        <v>S</v>
      </c>
      <c r="H21" s="52" t="str">
        <f>+'[1]Access-Jun'!J21</f>
        <v>0151</v>
      </c>
      <c r="I21" s="53" t="str">
        <f>+'[1]Access-Jun'!K21</f>
        <v>RECURSOS LIVRES DA SEGURIDADE SOCIAL</v>
      </c>
      <c r="J21" s="52" t="str">
        <f>+'[1]Access-Jun'!L21</f>
        <v>3</v>
      </c>
      <c r="K21" s="55"/>
      <c r="L21" s="55"/>
      <c r="M21" s="55"/>
      <c r="N21" s="55">
        <f t="shared" si="0"/>
        <v>0</v>
      </c>
      <c r="O21" s="55"/>
      <c r="P21" s="57">
        <f>'[1]Access-Jun'!M21</f>
        <v>12394065</v>
      </c>
      <c r="Q21" s="57"/>
      <c r="R21" s="57">
        <f t="shared" si="1"/>
        <v>12394065</v>
      </c>
      <c r="S21" s="58">
        <f>'[1]Access-Jun'!N21</f>
        <v>10842040</v>
      </c>
      <c r="T21" s="59">
        <f t="shared" si="2"/>
        <v>0.87477675806928556</v>
      </c>
      <c r="U21" s="57">
        <f>'[1]Access-Jun'!O21</f>
        <v>4322849.67</v>
      </c>
      <c r="V21" s="59">
        <f t="shared" si="3"/>
        <v>0.34878384694609882</v>
      </c>
      <c r="W21" s="57">
        <f>'[1]Access-Jun'!P21</f>
        <v>4322849.67</v>
      </c>
      <c r="X21" s="59">
        <f t="shared" si="4"/>
        <v>0.34878384694609882</v>
      </c>
    </row>
    <row r="22" spans="1:24" ht="25.5" customHeight="1" x14ac:dyDescent="0.2">
      <c r="A22" s="52" t="str">
        <f>+'[1]Access-Jun'!A22</f>
        <v>12104</v>
      </c>
      <c r="B22" s="53" t="str">
        <f>+'[1]Access-Jun'!B22</f>
        <v>TRIBUNAL REGIONAL FEDERAL DA 3A. REGIAO</v>
      </c>
      <c r="C22" s="52" t="str">
        <f>CONCATENATE('[1]Access-Jun'!C22,".",'[1]Access-Jun'!D22)</f>
        <v>02.301</v>
      </c>
      <c r="D22" s="52" t="str">
        <f>CONCATENATE('[1]Access-Jun'!E22,".",'[1]Access-Jun'!G22)</f>
        <v>0033.212B</v>
      </c>
      <c r="E22" s="53" t="str">
        <f>+'[1]Access-Jun'!F22</f>
        <v>PROGRAMA DE GESTAO E MANUTENCAO DO PODER JUDICIARIO</v>
      </c>
      <c r="F22" s="53" t="str">
        <f>+'[1]Access-Jun'!H22</f>
        <v>BENEFICIOS OBRIGATORIOS AOS SERVIDORES CIVIS, EMPREGADOS, MI</v>
      </c>
      <c r="G22" s="52" t="str">
        <f>IF('[1]Access-Jun'!I22="1","F","S")</f>
        <v>F</v>
      </c>
      <c r="H22" s="52" t="str">
        <f>+'[1]Access-Jun'!J22</f>
        <v>0100</v>
      </c>
      <c r="I22" s="53" t="str">
        <f>+'[1]Access-Jun'!K22</f>
        <v>RECURSOS PRIMARIOS DE LIVRE APLICACAO</v>
      </c>
      <c r="J22" s="52" t="str">
        <f>+'[1]Access-Jun'!L22</f>
        <v>3</v>
      </c>
      <c r="K22" s="55"/>
      <c r="L22" s="55"/>
      <c r="M22" s="55"/>
      <c r="N22" s="55">
        <f t="shared" si="0"/>
        <v>0</v>
      </c>
      <c r="O22" s="55"/>
      <c r="P22" s="57">
        <f>'[1]Access-Jun'!M22</f>
        <v>22486824.489999998</v>
      </c>
      <c r="Q22" s="57"/>
      <c r="R22" s="57">
        <f t="shared" si="1"/>
        <v>22486824.489999998</v>
      </c>
      <c r="S22" s="58">
        <f>'[1]Access-Jun'!N22</f>
        <v>22486824.489999998</v>
      </c>
      <c r="T22" s="59">
        <f t="shared" si="2"/>
        <v>1</v>
      </c>
      <c r="U22" s="57">
        <f>'[1]Access-Jun'!O22</f>
        <v>10762813.77</v>
      </c>
      <c r="V22" s="59">
        <f t="shared" si="3"/>
        <v>0.47862755253798844</v>
      </c>
      <c r="W22" s="57">
        <f>'[1]Access-Jun'!P22</f>
        <v>10762813.77</v>
      </c>
      <c r="X22" s="59">
        <f t="shared" si="4"/>
        <v>0.47862755253798844</v>
      </c>
    </row>
    <row r="23" spans="1:24" ht="25.5" customHeight="1" x14ac:dyDescent="0.2">
      <c r="A23" s="52" t="str">
        <f>+'[1]Access-Jun'!A23</f>
        <v>12104</v>
      </c>
      <c r="B23" s="53" t="str">
        <f>+'[1]Access-Jun'!B23</f>
        <v>TRIBUNAL REGIONAL FEDERAL DA 3A. REGIAO</v>
      </c>
      <c r="C23" s="52" t="str">
        <f>CONCATENATE('[1]Access-Jun'!C23,".",'[1]Access-Jun'!D23)</f>
        <v>02.846</v>
      </c>
      <c r="D23" s="52" t="str">
        <f>CONCATENATE('[1]Access-Jun'!E23,".",'[1]Access-Jun'!G23)</f>
        <v>0033.09HB</v>
      </c>
      <c r="E23" s="53" t="str">
        <f>+'[1]Access-Jun'!F23</f>
        <v>PROGRAMA DE GESTAO E MANUTENCAO DO PODER JUDICIARIO</v>
      </c>
      <c r="F23" s="53" t="str">
        <f>+'[1]Access-Jun'!H23</f>
        <v>CONTRIBUICAO DA UNIAO, DE SUAS AUTARQUIAS E FUNDACOES PARA O</v>
      </c>
      <c r="G23" s="52" t="str">
        <f>IF('[1]Access-Jun'!I23="1","F","S")</f>
        <v>F</v>
      </c>
      <c r="H23" s="52" t="str">
        <f>+'[1]Access-Jun'!J23</f>
        <v>0100</v>
      </c>
      <c r="I23" s="53" t="str">
        <f>+'[1]Access-Jun'!K23</f>
        <v>RECURSOS PRIMARIOS DE LIVRE APLICACAO</v>
      </c>
      <c r="J23" s="52" t="str">
        <f>+'[1]Access-Jun'!L23</f>
        <v>1</v>
      </c>
      <c r="K23" s="55"/>
      <c r="L23" s="55"/>
      <c r="M23" s="55"/>
      <c r="N23" s="55">
        <f t="shared" si="0"/>
        <v>0</v>
      </c>
      <c r="O23" s="55"/>
      <c r="P23" s="57">
        <f>'[1]Access-Jun'!M23</f>
        <v>40106302.899999999</v>
      </c>
      <c r="Q23" s="57"/>
      <c r="R23" s="57">
        <f t="shared" si="1"/>
        <v>40106302.899999999</v>
      </c>
      <c r="S23" s="58">
        <f>'[1]Access-Jun'!N23</f>
        <v>40106302.899999999</v>
      </c>
      <c r="T23" s="59">
        <f t="shared" si="2"/>
        <v>1</v>
      </c>
      <c r="U23" s="57">
        <f>'[1]Access-Jun'!O23</f>
        <v>40106302.899999999</v>
      </c>
      <c r="V23" s="59">
        <f t="shared" si="3"/>
        <v>1</v>
      </c>
      <c r="W23" s="57">
        <f>'[1]Access-Jun'!P23</f>
        <v>40106302.899999999</v>
      </c>
      <c r="X23" s="59">
        <f t="shared" si="4"/>
        <v>1</v>
      </c>
    </row>
    <row r="24" spans="1:24" ht="25.5" customHeight="1" x14ac:dyDescent="0.2">
      <c r="A24" s="52" t="str">
        <f>+'[1]Access-Jun'!A24</f>
        <v>12104</v>
      </c>
      <c r="B24" s="53" t="str">
        <f>+'[1]Access-Jun'!B24</f>
        <v>TRIBUNAL REGIONAL FEDERAL DA 3A. REGIAO</v>
      </c>
      <c r="C24" s="52" t="str">
        <f>CONCATENATE('[1]Access-Jun'!C24,".",'[1]Access-Jun'!D24)</f>
        <v>09.272</v>
      </c>
      <c r="D24" s="52" t="str">
        <f>CONCATENATE('[1]Access-Jun'!E24,".",'[1]Access-Jun'!G24)</f>
        <v>0033.0181</v>
      </c>
      <c r="E24" s="53" t="str">
        <f>+'[1]Access-Jun'!F24</f>
        <v>PROGRAMA DE GESTAO E MANUTENCAO DO PODER JUDICIARIO</v>
      </c>
      <c r="F24" s="53" t="str">
        <f>+'[1]Access-Jun'!H24</f>
        <v>APOSENTADORIAS E PENSOES CIVIS DA UNIAO</v>
      </c>
      <c r="G24" s="52" t="str">
        <f>IF('[1]Access-Jun'!I24="1","F","S")</f>
        <v>S</v>
      </c>
      <c r="H24" s="52" t="str">
        <f>+'[1]Access-Jun'!J24</f>
        <v>0156</v>
      </c>
      <c r="I24" s="53" t="str">
        <f>+'[1]Access-Jun'!K24</f>
        <v>CONTRIB.DO SERV.PARA O PLANO SEG.SOC.SERV.PUB</v>
      </c>
      <c r="J24" s="52" t="str">
        <f>+'[1]Access-Jun'!L24</f>
        <v>1</v>
      </c>
      <c r="K24" s="55"/>
      <c r="L24" s="55"/>
      <c r="M24" s="55"/>
      <c r="N24" s="55">
        <f t="shared" si="0"/>
        <v>0</v>
      </c>
      <c r="O24" s="55"/>
      <c r="P24" s="57">
        <f>'[1]Access-Jun'!M24</f>
        <v>64584955</v>
      </c>
      <c r="Q24" s="57"/>
      <c r="R24" s="57">
        <f t="shared" si="1"/>
        <v>64584955</v>
      </c>
      <c r="S24" s="58">
        <f>'[1]Access-Jun'!N24</f>
        <v>64584955</v>
      </c>
      <c r="T24" s="59">
        <f t="shared" si="2"/>
        <v>1</v>
      </c>
      <c r="U24" s="57">
        <f>'[1]Access-Jun'!O24</f>
        <v>64508169.439999998</v>
      </c>
      <c r="V24" s="59">
        <f t="shared" si="3"/>
        <v>0.99881109214986674</v>
      </c>
      <c r="W24" s="57">
        <f>'[1]Access-Jun'!P24</f>
        <v>64508169.439999998</v>
      </c>
      <c r="X24" s="59">
        <f t="shared" si="4"/>
        <v>0.99881109214986674</v>
      </c>
    </row>
    <row r="25" spans="1:24" ht="25.5" customHeight="1" x14ac:dyDescent="0.2">
      <c r="A25" s="52" t="str">
        <f>+'[1]Access-Jun'!A25</f>
        <v>12104</v>
      </c>
      <c r="B25" s="53" t="str">
        <f>+'[1]Access-Jun'!B25</f>
        <v>TRIBUNAL REGIONAL FEDERAL DA 3A. REGIAO</v>
      </c>
      <c r="C25" s="52" t="str">
        <f>CONCATENATE('[1]Access-Jun'!C25,".",'[1]Access-Jun'!D25)</f>
        <v>09.272</v>
      </c>
      <c r="D25" s="52" t="str">
        <f>CONCATENATE('[1]Access-Jun'!E25,".",'[1]Access-Jun'!G25)</f>
        <v>0033.0181</v>
      </c>
      <c r="E25" s="53" t="str">
        <f>+'[1]Access-Jun'!F25</f>
        <v>PROGRAMA DE GESTAO E MANUTENCAO DO PODER JUDICIARIO</v>
      </c>
      <c r="F25" s="53" t="str">
        <f>+'[1]Access-Jun'!H25</f>
        <v>APOSENTADORIAS E PENSOES CIVIS DA UNIAO</v>
      </c>
      <c r="G25" s="52" t="str">
        <f>IF('[1]Access-Jun'!I25="1","F","S")</f>
        <v>S</v>
      </c>
      <c r="H25" s="52" t="str">
        <f>+'[1]Access-Jun'!J25</f>
        <v>0169</v>
      </c>
      <c r="I25" s="53" t="str">
        <f>+'[1]Access-Jun'!K25</f>
        <v>CONTR.PATRONAL PARA O PLANO SEG.SOC.SERV.PUB.</v>
      </c>
      <c r="J25" s="52" t="str">
        <f>+'[1]Access-Jun'!L25</f>
        <v>1</v>
      </c>
      <c r="K25" s="55"/>
      <c r="L25" s="55"/>
      <c r="M25" s="55"/>
      <c r="N25" s="55">
        <f t="shared" si="0"/>
        <v>0</v>
      </c>
      <c r="O25" s="55"/>
      <c r="P25" s="57">
        <f>'[1]Access-Jun'!M25</f>
        <v>12697182.439999999</v>
      </c>
      <c r="Q25" s="57"/>
      <c r="R25" s="57">
        <f t="shared" si="1"/>
        <v>12697182.439999999</v>
      </c>
      <c r="S25" s="58">
        <f>'[1]Access-Jun'!N25</f>
        <v>12697182.439999999</v>
      </c>
      <c r="T25" s="59">
        <f t="shared" si="2"/>
        <v>1</v>
      </c>
      <c r="U25" s="57">
        <f>'[1]Access-Jun'!O25</f>
        <v>12697182.439999999</v>
      </c>
      <c r="V25" s="59">
        <f t="shared" si="3"/>
        <v>1</v>
      </c>
      <c r="W25" s="57">
        <f>'[1]Access-Jun'!P25</f>
        <v>11843689.699999999</v>
      </c>
      <c r="X25" s="59">
        <f t="shared" si="4"/>
        <v>0.93278093435034548</v>
      </c>
    </row>
    <row r="26" spans="1:24" ht="25.5" customHeight="1" thickBot="1" x14ac:dyDescent="0.25">
      <c r="A26" s="52" t="str">
        <f>+'[1]Access-Jun'!A26</f>
        <v>12104</v>
      </c>
      <c r="B26" s="53" t="str">
        <f>+'[1]Access-Jun'!B26</f>
        <v>TRIBUNAL REGIONAL FEDERAL DA 3A. REGIAO</v>
      </c>
      <c r="C26" s="52" t="str">
        <f>CONCATENATE('[1]Access-Jun'!C26,".",'[1]Access-Jun'!D26)</f>
        <v>28.846</v>
      </c>
      <c r="D26" s="52" t="str">
        <f>CONCATENATE('[1]Access-Jun'!E26,".",'[1]Access-Jun'!G26)</f>
        <v>0909.0536</v>
      </c>
      <c r="E26" s="53" t="str">
        <f>+'[1]Access-Jun'!F26</f>
        <v>OPERACOES ESPECIAIS: OUTROS ENCARGOS ESPECIAIS</v>
      </c>
      <c r="F26" s="53" t="str">
        <f>+'[1]Access-Jun'!H26</f>
        <v>BENEFICIOS E PENSOES INDENIZATORIAS DECORRENTES DE LEGISLACA</v>
      </c>
      <c r="G26" s="52" t="str">
        <f>IF('[1]Access-Jun'!I26="1","F","S")</f>
        <v>S</v>
      </c>
      <c r="H26" s="52" t="str">
        <f>+'[1]Access-Jun'!J26</f>
        <v>0151</v>
      </c>
      <c r="I26" s="53" t="str">
        <f>+'[1]Access-Jun'!K26</f>
        <v>RECURSOS LIVRES DA SEGURIDADE SOCIAL</v>
      </c>
      <c r="J26" s="52" t="str">
        <f>+'[1]Access-Jun'!L26</f>
        <v>3</v>
      </c>
      <c r="K26" s="55"/>
      <c r="L26" s="55"/>
      <c r="M26" s="55"/>
      <c r="N26" s="55">
        <f t="shared" si="0"/>
        <v>0</v>
      </c>
      <c r="O26" s="55"/>
      <c r="P26" s="57">
        <f>'[1]Access-Jun'!M26</f>
        <v>25000</v>
      </c>
      <c r="Q26" s="57"/>
      <c r="R26" s="57">
        <f t="shared" si="1"/>
        <v>25000</v>
      </c>
      <c r="S26" s="58">
        <f>'[1]Access-Jun'!N26</f>
        <v>25000</v>
      </c>
      <c r="T26" s="59">
        <f t="shared" si="2"/>
        <v>1</v>
      </c>
      <c r="U26" s="57">
        <f>'[1]Access-Jun'!O26</f>
        <v>10377.620000000001</v>
      </c>
      <c r="V26" s="59">
        <f t="shared" si="3"/>
        <v>0.41510480000000005</v>
      </c>
      <c r="W26" s="57">
        <f>'[1]Access-Jun'!P26</f>
        <v>10377.620000000001</v>
      </c>
      <c r="X26" s="59">
        <f t="shared" si="4"/>
        <v>0.41510480000000005</v>
      </c>
    </row>
    <row r="27" spans="1:24" ht="25.5" customHeight="1" thickBot="1" x14ac:dyDescent="0.25">
      <c r="A27" s="17" t="s">
        <v>48</v>
      </c>
      <c r="B27" s="60"/>
      <c r="C27" s="60"/>
      <c r="D27" s="60"/>
      <c r="E27" s="60"/>
      <c r="F27" s="60"/>
      <c r="G27" s="60"/>
      <c r="H27" s="60"/>
      <c r="I27" s="60"/>
      <c r="J27" s="18"/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2">
        <f>SUM(P10:P26)</f>
        <v>421311550.13999999</v>
      </c>
      <c r="Q27" s="62">
        <f>SUM(Q10:Q26)</f>
        <v>0</v>
      </c>
      <c r="R27" s="62">
        <f>SUM(R10:R26)</f>
        <v>421311550.13999999</v>
      </c>
      <c r="S27" s="62">
        <f>SUM(S10:S26)</f>
        <v>392492831.61999995</v>
      </c>
      <c r="T27" s="63">
        <f t="shared" si="2"/>
        <v>0.93159760630720023</v>
      </c>
      <c r="U27" s="62">
        <f>SUM(U10:U26)</f>
        <v>351457777.89999998</v>
      </c>
      <c r="V27" s="63">
        <f t="shared" si="3"/>
        <v>0.83419924704939163</v>
      </c>
      <c r="W27" s="62">
        <f>SUM(W10:W26)</f>
        <v>347561408.17999995</v>
      </c>
      <c r="X27" s="63">
        <f t="shared" si="4"/>
        <v>0.82495105596916773</v>
      </c>
    </row>
    <row r="28" spans="1:24" ht="25.5" customHeight="1" x14ac:dyDescent="0.2">
      <c r="A28" s="64" t="s">
        <v>49</v>
      </c>
      <c r="B28" s="3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29" spans="1:24" ht="25.5" customHeight="1" x14ac:dyDescent="0.2">
      <c r="A29" s="64" t="s">
        <v>50</v>
      </c>
      <c r="B29" s="65"/>
      <c r="C29" s="3"/>
      <c r="D29" s="3"/>
      <c r="E29" s="3"/>
      <c r="F29" s="3"/>
      <c r="G29" s="3"/>
      <c r="H29" s="4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5"/>
      <c r="V29" s="3"/>
      <c r="W29" s="5"/>
      <c r="X29" s="3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2021-07-19T22:34:48Z</cp:lastPrinted>
  <dcterms:created xsi:type="dcterms:W3CDTF">2021-07-19T22:32:06Z</dcterms:created>
  <dcterms:modified xsi:type="dcterms:W3CDTF">2021-07-19T22:35:03Z</dcterms:modified>
</cp:coreProperties>
</file>