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go" sheetId="1" r:id="rId1"/>
  </sheets>
  <externalReferences>
    <externalReference r:id="rId2"/>
  </externalReferences>
  <definedNames>
    <definedName name="_xlnm.Print_Area" localSheetId="0">Ago!$A$1:$X$29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S27" i="1" s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W27" i="1" l="1"/>
  <c r="R19" i="1"/>
  <c r="V19" i="1" s="1"/>
  <c r="U27" i="1"/>
  <c r="R17" i="1"/>
  <c r="V17" i="1" s="1"/>
  <c r="R22" i="1"/>
  <c r="V22" i="1" s="1"/>
  <c r="R23" i="1"/>
  <c r="V23" i="1" s="1"/>
  <c r="R15" i="1"/>
  <c r="V14" i="1"/>
  <c r="X14" i="1"/>
  <c r="T14" i="1"/>
  <c r="V15" i="1"/>
  <c r="X15" i="1"/>
  <c r="T15" i="1"/>
  <c r="X25" i="1"/>
  <c r="T25" i="1"/>
  <c r="V25" i="1"/>
  <c r="X17" i="1"/>
  <c r="T17" i="1"/>
  <c r="X22" i="1"/>
  <c r="T22" i="1"/>
  <c r="X13" i="1"/>
  <c r="T13" i="1"/>
  <c r="V13" i="1"/>
  <c r="V18" i="1"/>
  <c r="X18" i="1"/>
  <c r="T18" i="1"/>
  <c r="T19" i="1"/>
  <c r="V10" i="1"/>
  <c r="X10" i="1"/>
  <c r="T10" i="1"/>
  <c r="V11" i="1"/>
  <c r="X11" i="1"/>
  <c r="T11" i="1"/>
  <c r="X21" i="1"/>
  <c r="T21" i="1"/>
  <c r="V21" i="1"/>
  <c r="V26" i="1"/>
  <c r="T26" i="1"/>
  <c r="X26" i="1"/>
  <c r="V12" i="1"/>
  <c r="V16" i="1"/>
  <c r="V24" i="1"/>
  <c r="P27" i="1"/>
  <c r="V20" i="1"/>
  <c r="T12" i="1"/>
  <c r="T16" i="1"/>
  <c r="T20" i="1"/>
  <c r="T24" i="1"/>
  <c r="R27" i="1" l="1"/>
  <c r="V27" i="1" s="1"/>
  <c r="X19" i="1"/>
  <c r="T23" i="1"/>
  <c r="X23" i="1"/>
  <c r="X27" i="1"/>
  <c r="T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<sst xmlns="http://schemas.openxmlformats.org/spreadsheetml/2006/main" count="55" uniqueCount="51">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</sst>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  <cell r="O10">
            <v>644.20000000000005</v>
          </cell>
          <cell r="P10">
            <v>644.20000000000005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9535222</v>
          </cell>
          <cell r="N11">
            <v>1791312</v>
          </cell>
          <cell r="O11">
            <v>5679</v>
          </cell>
          <cell r="P11">
            <v>5679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38459579</v>
          </cell>
          <cell r="N12">
            <v>29161850.890000001</v>
          </cell>
          <cell r="O12">
            <v>14775521.02</v>
          </cell>
          <cell r="P12">
            <v>14179629.460000001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6564983</v>
          </cell>
          <cell r="N13">
            <v>6563903.3799999999</v>
          </cell>
          <cell r="O13">
            <v>3096959.56</v>
          </cell>
          <cell r="P13">
            <v>3086038.7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5000000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269716391.31</v>
          </cell>
          <cell r="N15">
            <v>269716391.31</v>
          </cell>
          <cell r="O15">
            <v>269699450</v>
          </cell>
          <cell r="P15">
            <v>267997766.41999999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123000</v>
          </cell>
          <cell r="N16">
            <v>32591.200000000001</v>
          </cell>
          <cell r="O16">
            <v>20091.2</v>
          </cell>
          <cell r="P16">
            <v>20091.2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1000000</v>
          </cell>
          <cell r="N17">
            <v>786000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800000</v>
          </cell>
          <cell r="N18">
            <v>460000</v>
          </cell>
          <cell r="O18">
            <v>123265.21</v>
          </cell>
          <cell r="P18">
            <v>123265.21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12394065</v>
          </cell>
          <cell r="N21">
            <v>12112435.630000001</v>
          </cell>
          <cell r="O21">
            <v>6156102.9400000004</v>
          </cell>
          <cell r="P21">
            <v>6156102.9400000004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22544272.280000001</v>
          </cell>
          <cell r="N22">
            <v>22544272.280000001</v>
          </cell>
          <cell r="O22">
            <v>14302503.960000001</v>
          </cell>
          <cell r="P22">
            <v>14302503.960000001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53164821.359999999</v>
          </cell>
          <cell r="N23">
            <v>53164821.359999999</v>
          </cell>
          <cell r="O23">
            <v>53164821.359999999</v>
          </cell>
          <cell r="P23">
            <v>53164821.359999999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64584955</v>
          </cell>
          <cell r="N24">
            <v>64584955</v>
          </cell>
          <cell r="O24">
            <v>64584955</v>
          </cell>
          <cell r="P24">
            <v>64584955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36576740.5</v>
          </cell>
          <cell r="N25">
            <v>36576740.5</v>
          </cell>
          <cell r="O25">
            <v>36572159.859999999</v>
          </cell>
          <cell r="P25">
            <v>35678214.920000002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25000</v>
          </cell>
          <cell r="N26">
            <v>25000</v>
          </cell>
          <cell r="O26">
            <v>13780.12</v>
          </cell>
          <cell r="P26">
            <v>13780.12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75" zoomScaleSheetLayoutView="100" workbookViewId="0"/>
  </sheetViews>
  <sheetFormatPr defaultRowHeight="25.5" customHeight="1" x14ac:dyDescent="0.2"/>
  <cols>
    <col min="1" max="1" width="16.28515625" style="61" customWidth="1"/>
    <col min="2" max="2" width="39" style="61" customWidth="1"/>
    <col min="3" max="3" width="11.85546875" style="61" customWidth="1"/>
    <col min="4" max="4" width="19.28515625" style="61" customWidth="1"/>
    <col min="5" max="5" width="44.7109375" style="61" customWidth="1"/>
    <col min="6" max="6" width="61.5703125" style="61" customWidth="1"/>
    <col min="7" max="7" width="8.140625" style="62" customWidth="1"/>
    <col min="8" max="8" width="9.140625" style="62"/>
    <col min="9" max="9" width="36" style="62" customWidth="1"/>
    <col min="10" max="10" width="9.140625" style="62"/>
    <col min="11" max="11" width="13.28515625" style="62" customWidth="1"/>
    <col min="12" max="12" width="12" style="62" customWidth="1"/>
    <col min="13" max="13" width="13.85546875" style="62" customWidth="1"/>
    <col min="14" max="14" width="11.140625" style="62" customWidth="1"/>
    <col min="15" max="15" width="15.85546875" style="62" customWidth="1"/>
    <col min="16" max="16" width="19.42578125" style="63" customWidth="1"/>
    <col min="17" max="17" width="11" style="62" customWidth="1"/>
    <col min="18" max="18" width="14.7109375" style="63" customWidth="1"/>
    <col min="19" max="19" width="17.140625" style="62" customWidth="1"/>
    <col min="20" max="20" width="9.28515625" style="63" bestFit="1" customWidth="1"/>
    <col min="21" max="21" width="16.28515625" style="5" customWidth="1"/>
    <col min="22" max="22" width="15.28515625" style="5" customWidth="1"/>
    <col min="23" max="23" width="17.28515625" style="5" customWidth="1"/>
    <col min="24" max="24" width="13.5703125" style="5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44409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+'[1]Access-Ago'!A10</f>
        <v>12104</v>
      </c>
      <c r="B10" s="39" t="str">
        <f>+'[1]Access-Ago'!B10</f>
        <v>TRIBUNAL REGIONAL FEDERAL DA 3A. REGIAO</v>
      </c>
      <c r="C10" s="40" t="str">
        <f>CONCATENATE('[1]Access-Ago'!C10,".",'[1]Access-Ago'!D10)</f>
        <v>02.061</v>
      </c>
      <c r="D10" s="40" t="str">
        <f>CONCATENATE('[1]Access-Ago'!E10,".",'[1]Access-Ago'!G10)</f>
        <v>0033.4224</v>
      </c>
      <c r="E10" s="39" t="str">
        <f>+'[1]Access-Ago'!F10</f>
        <v>PROGRAMA DE GESTAO E MANUTENCAO DO PODER JUDICIARIO</v>
      </c>
      <c r="F10" s="41" t="str">
        <f>+'[1]Access-Ago'!H10</f>
        <v>ASSISTENCIA JURIDICA A PESSOAS CARENTES</v>
      </c>
      <c r="G10" s="38" t="str">
        <f>IF('[1]Access-Ago'!I10="1","F","S")</f>
        <v>F</v>
      </c>
      <c r="H10" s="38" t="str">
        <f>+'[1]Access-Ago'!J10</f>
        <v>0100</v>
      </c>
      <c r="I10" s="42" t="str">
        <f>+'[1]Access-Ago'!K10</f>
        <v>RECURSOS PRIMARIOS DE LIVRE APLICACAO</v>
      </c>
      <c r="J10" s="38" t="str">
        <f>+'[1]Access-Ago'!L10</f>
        <v>3</v>
      </c>
      <c r="K10" s="43"/>
      <c r="L10" s="44"/>
      <c r="M10" s="44"/>
      <c r="N10" s="45">
        <f>+K10+L10-M10</f>
        <v>0</v>
      </c>
      <c r="O10" s="43"/>
      <c r="P10" s="46">
        <f>'[1]Access-Ago'!M10</f>
        <v>5000</v>
      </c>
      <c r="Q10" s="46"/>
      <c r="R10" s="46">
        <f>N10-O10+P10</f>
        <v>5000</v>
      </c>
      <c r="S10" s="46">
        <f>'[1]Access-Ago'!N10</f>
        <v>5000</v>
      </c>
      <c r="T10" s="47">
        <f>IF(R10&gt;0,S10/R10,0)</f>
        <v>1</v>
      </c>
      <c r="U10" s="46">
        <f>'[1]Access-Ago'!O10</f>
        <v>644.20000000000005</v>
      </c>
      <c r="V10" s="48">
        <f>IF(R10&gt;0,U10/R10,0)</f>
        <v>0.12884000000000001</v>
      </c>
      <c r="W10" s="46">
        <f>'[1]Access-Ago'!P10</f>
        <v>644.20000000000005</v>
      </c>
      <c r="X10" s="48">
        <f>IF(R10&gt;0,W10/R10,0)</f>
        <v>0.12884000000000001</v>
      </c>
    </row>
    <row r="11" spans="1:24" ht="25.5" customHeight="1" x14ac:dyDescent="0.2">
      <c r="A11" s="49" t="str">
        <f>+'[1]Access-Ago'!A11</f>
        <v>12104</v>
      </c>
      <c r="B11" s="50" t="str">
        <f>+'[1]Access-Ago'!B11</f>
        <v>TRIBUNAL REGIONAL FEDERAL DA 3A. REGIAO</v>
      </c>
      <c r="C11" s="49" t="str">
        <f>CONCATENATE('[1]Access-Ago'!C11,".",'[1]Access-Ago'!D11)</f>
        <v>02.061</v>
      </c>
      <c r="D11" s="49" t="str">
        <f>CONCATENATE('[1]Access-Ago'!E11,".",'[1]Access-Ago'!G11)</f>
        <v>0033.4257</v>
      </c>
      <c r="E11" s="50" t="str">
        <f>+'[1]Access-Ago'!F11</f>
        <v>PROGRAMA DE GESTAO E MANUTENCAO DO PODER JUDICIARIO</v>
      </c>
      <c r="F11" s="51" t="str">
        <f>+'[1]Access-Ago'!H11</f>
        <v>JULGAMENTO DE CAUSAS NA JUSTICA FEDERAL</v>
      </c>
      <c r="G11" s="49" t="str">
        <f>IF('[1]Access-Ago'!I11="1","F","S")</f>
        <v>F</v>
      </c>
      <c r="H11" s="49" t="str">
        <f>+'[1]Access-Ago'!J11</f>
        <v>0100</v>
      </c>
      <c r="I11" s="50" t="str">
        <f>+'[1]Access-Ago'!K11</f>
        <v>RECURSOS PRIMARIOS DE LIVRE APLICACAO</v>
      </c>
      <c r="J11" s="49" t="str">
        <f>+'[1]Access-Ago'!L11</f>
        <v>4</v>
      </c>
      <c r="K11" s="52"/>
      <c r="L11" s="52"/>
      <c r="M11" s="52"/>
      <c r="N11" s="53">
        <f t="shared" ref="N11:N26" si="0">+K11+L11-M11</f>
        <v>0</v>
      </c>
      <c r="O11" s="52"/>
      <c r="P11" s="54">
        <f>'[1]Access-Ago'!M11</f>
        <v>9535222</v>
      </c>
      <c r="Q11" s="54"/>
      <c r="R11" s="54">
        <f t="shared" ref="R11:R26" si="1">N11-O11+P11</f>
        <v>9535222</v>
      </c>
      <c r="S11" s="54">
        <f>'[1]Access-Ago'!N11</f>
        <v>1791312</v>
      </c>
      <c r="T11" s="55">
        <f t="shared" ref="T11:T27" si="2">IF(R11&gt;0,S11/R11,0)</f>
        <v>0.18786264231708502</v>
      </c>
      <c r="U11" s="54">
        <f>'[1]Access-Ago'!O11</f>
        <v>5679</v>
      </c>
      <c r="V11" s="55">
        <f t="shared" ref="V11:V27" si="3">IF(R11&gt;0,U11/R11,0)</f>
        <v>5.9558130896165821E-4</v>
      </c>
      <c r="W11" s="54">
        <f>'[1]Access-Ago'!P11</f>
        <v>5679</v>
      </c>
      <c r="X11" s="55">
        <f t="shared" ref="X11:X27" si="4">IF(R11&gt;0,W11/R11,0)</f>
        <v>5.9558130896165821E-4</v>
      </c>
    </row>
    <row r="12" spans="1:24" ht="25.5" customHeight="1" x14ac:dyDescent="0.2">
      <c r="A12" s="49" t="str">
        <f>+'[1]Access-Ago'!A12</f>
        <v>12104</v>
      </c>
      <c r="B12" s="50" t="str">
        <f>+'[1]Access-Ago'!B12</f>
        <v>TRIBUNAL REGIONAL FEDERAL DA 3A. REGIAO</v>
      </c>
      <c r="C12" s="49" t="str">
        <f>CONCATENATE('[1]Access-Ago'!C12,".",'[1]Access-Ago'!D12)</f>
        <v>02.061</v>
      </c>
      <c r="D12" s="49" t="str">
        <f>CONCATENATE('[1]Access-Ago'!E12,".",'[1]Access-Ago'!G12)</f>
        <v>0033.4257</v>
      </c>
      <c r="E12" s="50" t="str">
        <f>+'[1]Access-Ago'!F12</f>
        <v>PROGRAMA DE GESTAO E MANUTENCAO DO PODER JUDICIARIO</v>
      </c>
      <c r="F12" s="50" t="str">
        <f>+'[1]Access-Ago'!H12</f>
        <v>JULGAMENTO DE CAUSAS NA JUSTICA FEDERAL</v>
      </c>
      <c r="G12" s="49" t="str">
        <f>IF('[1]Access-Ago'!I12="1","F","S")</f>
        <v>F</v>
      </c>
      <c r="H12" s="49" t="str">
        <f>+'[1]Access-Ago'!J12</f>
        <v>0100</v>
      </c>
      <c r="I12" s="50" t="str">
        <f>+'[1]Access-Ago'!K12</f>
        <v>RECURSOS PRIMARIOS DE LIVRE APLICACAO</v>
      </c>
      <c r="J12" s="49" t="str">
        <f>+'[1]Access-Ago'!L12</f>
        <v>3</v>
      </c>
      <c r="K12" s="54"/>
      <c r="L12" s="54"/>
      <c r="M12" s="54"/>
      <c r="N12" s="52">
        <f t="shared" si="0"/>
        <v>0</v>
      </c>
      <c r="O12" s="54"/>
      <c r="P12" s="54">
        <f>'[1]Access-Ago'!M12</f>
        <v>38459579</v>
      </c>
      <c r="Q12" s="54"/>
      <c r="R12" s="54">
        <f t="shared" si="1"/>
        <v>38459579</v>
      </c>
      <c r="S12" s="56">
        <f>'[1]Access-Ago'!N12</f>
        <v>29161850.890000001</v>
      </c>
      <c r="T12" s="55">
        <f t="shared" si="2"/>
        <v>0.75824675277906706</v>
      </c>
      <c r="U12" s="54">
        <f>'[1]Access-Ago'!O12</f>
        <v>14775521.02</v>
      </c>
      <c r="V12" s="55">
        <f t="shared" si="3"/>
        <v>0.38418311911318631</v>
      </c>
      <c r="W12" s="54">
        <f>'[1]Access-Ago'!P12</f>
        <v>14179629.460000001</v>
      </c>
      <c r="X12" s="55">
        <f t="shared" si="4"/>
        <v>0.36868914919739504</v>
      </c>
    </row>
    <row r="13" spans="1:24" ht="25.5" customHeight="1" x14ac:dyDescent="0.2">
      <c r="A13" s="49" t="str">
        <f>+'[1]Access-Ago'!A13</f>
        <v>12104</v>
      </c>
      <c r="B13" s="50" t="str">
        <f>+'[1]Access-Ago'!B13</f>
        <v>TRIBUNAL REGIONAL FEDERAL DA 3A. REGIAO</v>
      </c>
      <c r="C13" s="49" t="str">
        <f>CONCATENATE('[1]Access-Ago'!C13,".",'[1]Access-Ago'!D13)</f>
        <v>02.061</v>
      </c>
      <c r="D13" s="49" t="str">
        <f>CONCATENATE('[1]Access-Ago'!E13,".",'[1]Access-Ago'!G13)</f>
        <v>0033.4257</v>
      </c>
      <c r="E13" s="50" t="str">
        <f>+'[1]Access-Ago'!F13</f>
        <v>PROGRAMA DE GESTAO E MANUTENCAO DO PODER JUDICIARIO</v>
      </c>
      <c r="F13" s="50" t="str">
        <f>+'[1]Access-Ago'!H13</f>
        <v>JULGAMENTO DE CAUSAS NA JUSTICA FEDERAL</v>
      </c>
      <c r="G13" s="49" t="str">
        <f>IF('[1]Access-Ago'!I13="1","F","S")</f>
        <v>F</v>
      </c>
      <c r="H13" s="49" t="str">
        <f>+'[1]Access-Ago'!J13</f>
        <v>0127</v>
      </c>
      <c r="I13" s="50" t="str">
        <f>+'[1]Access-Ago'!K13</f>
        <v>CUSTAS JUDICIAIS</v>
      </c>
      <c r="J13" s="49" t="str">
        <f>+'[1]Access-Ago'!L13</f>
        <v>3</v>
      </c>
      <c r="K13" s="54"/>
      <c r="L13" s="54"/>
      <c r="M13" s="54"/>
      <c r="N13" s="52">
        <f t="shared" si="0"/>
        <v>0</v>
      </c>
      <c r="O13" s="54"/>
      <c r="P13" s="54">
        <f>'[1]Access-Ago'!M13</f>
        <v>6564983</v>
      </c>
      <c r="Q13" s="54"/>
      <c r="R13" s="54">
        <f t="shared" si="1"/>
        <v>6564983</v>
      </c>
      <c r="S13" s="56">
        <f>'[1]Access-Ago'!N13</f>
        <v>6563903.3799999999</v>
      </c>
      <c r="T13" s="55">
        <f t="shared" si="2"/>
        <v>0.99983554869829816</v>
      </c>
      <c r="U13" s="54">
        <f>'[1]Access-Ago'!O13</f>
        <v>3096959.56</v>
      </c>
      <c r="V13" s="55">
        <f t="shared" si="3"/>
        <v>0.4717391591113031</v>
      </c>
      <c r="W13" s="54">
        <f>'[1]Access-Ago'!P13</f>
        <v>3086038.7</v>
      </c>
      <c r="X13" s="55">
        <f t="shared" si="4"/>
        <v>0.47007565746933394</v>
      </c>
    </row>
    <row r="14" spans="1:24" ht="25.5" customHeight="1" x14ac:dyDescent="0.2">
      <c r="A14" s="49" t="str">
        <f>+'[1]Access-Ago'!A14</f>
        <v>12104</v>
      </c>
      <c r="B14" s="50" t="str">
        <f>+'[1]Access-Ago'!B14</f>
        <v>TRIBUNAL REGIONAL FEDERAL DA 3A. REGIAO</v>
      </c>
      <c r="C14" s="49" t="str">
        <f>CONCATENATE('[1]Access-Ago'!C14,".",'[1]Access-Ago'!D14)</f>
        <v>02.122</v>
      </c>
      <c r="D14" s="49" t="str">
        <f>CONCATENATE('[1]Access-Ago'!E14,".",'[1]Access-Ago'!G14)</f>
        <v>0033.15NZ</v>
      </c>
      <c r="E14" s="50" t="str">
        <f>+'[1]Access-Ago'!F14</f>
        <v>PROGRAMA DE GESTAO E MANUTENCAO DO PODER JUDICIARIO</v>
      </c>
      <c r="F14" s="50" t="str">
        <f>+'[1]Access-Ago'!H14</f>
        <v>REFORMA DO EDIFICIO-SEDE DO TRIBUNAL REGIONAL FEDERAL DA 3.</v>
      </c>
      <c r="G14" s="49" t="str">
        <f>IF('[1]Access-Ago'!I14="1","F","S")</f>
        <v>F</v>
      </c>
      <c r="H14" s="49" t="str">
        <f>+'[1]Access-Ago'!J14</f>
        <v>0100</v>
      </c>
      <c r="I14" s="50" t="str">
        <f>+'[1]Access-Ago'!K14</f>
        <v>RECURSOS PRIMARIOS DE LIVRE APLICACAO</v>
      </c>
      <c r="J14" s="49" t="str">
        <f>+'[1]Access-Ago'!L14</f>
        <v>4</v>
      </c>
      <c r="K14" s="54"/>
      <c r="L14" s="54"/>
      <c r="M14" s="54"/>
      <c r="N14" s="52">
        <f t="shared" si="0"/>
        <v>0</v>
      </c>
      <c r="O14" s="54"/>
      <c r="P14" s="54">
        <f>'[1]Access-Ago'!M14</f>
        <v>5000000</v>
      </c>
      <c r="Q14" s="54"/>
      <c r="R14" s="54">
        <f t="shared" si="1"/>
        <v>5000000</v>
      </c>
      <c r="S14" s="56">
        <f>'[1]Access-Ago'!N14</f>
        <v>0</v>
      </c>
      <c r="T14" s="55">
        <f t="shared" si="2"/>
        <v>0</v>
      </c>
      <c r="U14" s="54">
        <f>'[1]Access-Ago'!O14</f>
        <v>0</v>
      </c>
      <c r="V14" s="55">
        <f t="shared" si="3"/>
        <v>0</v>
      </c>
      <c r="W14" s="54">
        <f>'[1]Access-Ago'!P14</f>
        <v>0</v>
      </c>
      <c r="X14" s="55">
        <f t="shared" si="4"/>
        <v>0</v>
      </c>
    </row>
    <row r="15" spans="1:24" ht="25.5" customHeight="1" x14ac:dyDescent="0.2">
      <c r="A15" s="49" t="str">
        <f>+'[1]Access-Ago'!A15</f>
        <v>12104</v>
      </c>
      <c r="B15" s="50" t="str">
        <f>+'[1]Access-Ago'!B15</f>
        <v>TRIBUNAL REGIONAL FEDERAL DA 3A. REGIAO</v>
      </c>
      <c r="C15" s="49" t="str">
        <f>CONCATENATE('[1]Access-Ago'!C15,".",'[1]Access-Ago'!D15)</f>
        <v>02.122</v>
      </c>
      <c r="D15" s="49" t="str">
        <f>CONCATENATE('[1]Access-Ago'!E15,".",'[1]Access-Ago'!G15)</f>
        <v>0033.20TP</v>
      </c>
      <c r="E15" s="50" t="str">
        <f>+'[1]Access-Ago'!F15</f>
        <v>PROGRAMA DE GESTAO E MANUTENCAO DO PODER JUDICIARIO</v>
      </c>
      <c r="F15" s="50" t="str">
        <f>+'[1]Access-Ago'!H15</f>
        <v>ATIVOS CIVIS DA UNIAO</v>
      </c>
      <c r="G15" s="49" t="str">
        <f>IF('[1]Access-Ago'!I15="1","F","S")</f>
        <v>F</v>
      </c>
      <c r="H15" s="49" t="str">
        <f>+'[1]Access-Ago'!J15</f>
        <v>0100</v>
      </c>
      <c r="I15" s="50" t="str">
        <f>+'[1]Access-Ago'!K15</f>
        <v>RECURSOS PRIMARIOS DE LIVRE APLICACAO</v>
      </c>
      <c r="J15" s="49" t="str">
        <f>+'[1]Access-Ago'!L15</f>
        <v>1</v>
      </c>
      <c r="K15" s="52"/>
      <c r="L15" s="52"/>
      <c r="M15" s="52"/>
      <c r="N15" s="52">
        <f t="shared" si="0"/>
        <v>0</v>
      </c>
      <c r="O15" s="52"/>
      <c r="P15" s="54">
        <f>'[1]Access-Ago'!M15</f>
        <v>269716391.31</v>
      </c>
      <c r="Q15" s="54"/>
      <c r="R15" s="54">
        <f t="shared" si="1"/>
        <v>269716391.31</v>
      </c>
      <c r="S15" s="56">
        <f>'[1]Access-Ago'!N15</f>
        <v>269716391.31</v>
      </c>
      <c r="T15" s="55">
        <f t="shared" si="2"/>
        <v>1</v>
      </c>
      <c r="U15" s="54">
        <f>'[1]Access-Ago'!O15</f>
        <v>269699450</v>
      </c>
      <c r="V15" s="55">
        <f t="shared" si="3"/>
        <v>0.9999371884299737</v>
      </c>
      <c r="W15" s="54">
        <f>'[1]Access-Ago'!P15</f>
        <v>267997766.41999999</v>
      </c>
      <c r="X15" s="55">
        <f t="shared" si="4"/>
        <v>0.99362802949552775</v>
      </c>
    </row>
    <row r="16" spans="1:24" ht="25.5" customHeight="1" x14ac:dyDescent="0.2">
      <c r="A16" s="49" t="str">
        <f>+'[1]Access-Ago'!A16</f>
        <v>12104</v>
      </c>
      <c r="B16" s="50" t="str">
        <f>+'[1]Access-Ago'!B16</f>
        <v>TRIBUNAL REGIONAL FEDERAL DA 3A. REGIAO</v>
      </c>
      <c r="C16" s="49" t="str">
        <f>CONCATENATE('[1]Access-Ago'!C16,".",'[1]Access-Ago'!D16)</f>
        <v>02.122</v>
      </c>
      <c r="D16" s="49" t="str">
        <f>CONCATENATE('[1]Access-Ago'!E16,".",'[1]Access-Ago'!G16)</f>
        <v>0033.216H</v>
      </c>
      <c r="E16" s="50" t="str">
        <f>+'[1]Access-Ago'!F16</f>
        <v>PROGRAMA DE GESTAO E MANUTENCAO DO PODER JUDICIARIO</v>
      </c>
      <c r="F16" s="50" t="str">
        <f>+'[1]Access-Ago'!H16</f>
        <v>AJUDA DE CUSTO PARA MORADIA OU AUXILIO-MORADIA A AGENTES PUB</v>
      </c>
      <c r="G16" s="49" t="str">
        <f>IF('[1]Access-Ago'!I16="1","F","S")</f>
        <v>F</v>
      </c>
      <c r="H16" s="49" t="str">
        <f>+'[1]Access-Ago'!J16</f>
        <v>0100</v>
      </c>
      <c r="I16" s="50" t="str">
        <f>+'[1]Access-Ago'!K16</f>
        <v>RECURSOS PRIMARIOS DE LIVRE APLICACAO</v>
      </c>
      <c r="J16" s="49" t="str">
        <f>+'[1]Access-Ago'!L16</f>
        <v>3</v>
      </c>
      <c r="K16" s="54"/>
      <c r="L16" s="54"/>
      <c r="M16" s="54"/>
      <c r="N16" s="52">
        <f t="shared" si="0"/>
        <v>0</v>
      </c>
      <c r="O16" s="54"/>
      <c r="P16" s="54">
        <f>'[1]Access-Ago'!M16</f>
        <v>123000</v>
      </c>
      <c r="Q16" s="54"/>
      <c r="R16" s="54">
        <f t="shared" si="1"/>
        <v>123000</v>
      </c>
      <c r="S16" s="56">
        <f>'[1]Access-Ago'!N16</f>
        <v>32591.200000000001</v>
      </c>
      <c r="T16" s="55">
        <f t="shared" si="2"/>
        <v>0.26496910569105692</v>
      </c>
      <c r="U16" s="54">
        <f>'[1]Access-Ago'!O16</f>
        <v>20091.2</v>
      </c>
      <c r="V16" s="55">
        <f t="shared" si="3"/>
        <v>0.16334308943089432</v>
      </c>
      <c r="W16" s="54">
        <f>'[1]Access-Ago'!P16</f>
        <v>20091.2</v>
      </c>
      <c r="X16" s="55">
        <f t="shared" si="4"/>
        <v>0.16334308943089432</v>
      </c>
    </row>
    <row r="17" spans="1:24" ht="25.5" customHeight="1" x14ac:dyDescent="0.2">
      <c r="A17" s="49" t="str">
        <f>+'[1]Access-Ago'!A17</f>
        <v>12104</v>
      </c>
      <c r="B17" s="50" t="str">
        <f>+'[1]Access-Ago'!B17</f>
        <v>TRIBUNAL REGIONAL FEDERAL DA 3A. REGIAO</v>
      </c>
      <c r="C17" s="49" t="str">
        <f>CONCATENATE('[1]Access-Ago'!C17,".",'[1]Access-Ago'!D17)</f>
        <v>02.126</v>
      </c>
      <c r="D17" s="49" t="str">
        <f>CONCATENATE('[1]Access-Ago'!E17,".",'[1]Access-Ago'!G17)</f>
        <v>0033.151W</v>
      </c>
      <c r="E17" s="50" t="str">
        <f>+'[1]Access-Ago'!F17</f>
        <v>PROGRAMA DE GESTAO E MANUTENCAO DO PODER JUDICIARIO</v>
      </c>
      <c r="F17" s="50" t="str">
        <f>+'[1]Access-Ago'!H17</f>
        <v>DESENVOLVIMENTO E IMPLANTACAO DO SISTEMA PROCESSO JUDICIAL E</v>
      </c>
      <c r="G17" s="49" t="str">
        <f>IF('[1]Access-Ago'!I17="1","F","S")</f>
        <v>F</v>
      </c>
      <c r="H17" s="49" t="str">
        <f>+'[1]Access-Ago'!J17</f>
        <v>0100</v>
      </c>
      <c r="I17" s="50" t="str">
        <f>+'[1]Access-Ago'!K17</f>
        <v>RECURSOS PRIMARIOS DE LIVRE APLICACAO</v>
      </c>
      <c r="J17" s="49" t="str">
        <f>+'[1]Access-Ago'!L17</f>
        <v>4</v>
      </c>
      <c r="K17" s="54"/>
      <c r="L17" s="54"/>
      <c r="M17" s="54"/>
      <c r="N17" s="52">
        <f t="shared" si="0"/>
        <v>0</v>
      </c>
      <c r="O17" s="54"/>
      <c r="P17" s="54">
        <f>'[1]Access-Ago'!M17</f>
        <v>1000000</v>
      </c>
      <c r="Q17" s="54"/>
      <c r="R17" s="54">
        <f t="shared" si="1"/>
        <v>1000000</v>
      </c>
      <c r="S17" s="56">
        <f>'[1]Access-Ago'!N17</f>
        <v>786000</v>
      </c>
      <c r="T17" s="55">
        <f t="shared" si="2"/>
        <v>0.78600000000000003</v>
      </c>
      <c r="U17" s="54">
        <f>'[1]Access-Ago'!O17</f>
        <v>0</v>
      </c>
      <c r="V17" s="55">
        <f t="shared" si="3"/>
        <v>0</v>
      </c>
      <c r="W17" s="54">
        <f>'[1]Access-Ago'!P17</f>
        <v>0</v>
      </c>
      <c r="X17" s="55">
        <f t="shared" si="4"/>
        <v>0</v>
      </c>
    </row>
    <row r="18" spans="1:24" ht="25.5" customHeight="1" x14ac:dyDescent="0.2">
      <c r="A18" s="49" t="str">
        <f>+'[1]Access-Ago'!A18</f>
        <v>12104</v>
      </c>
      <c r="B18" s="50" t="str">
        <f>+'[1]Access-Ago'!B18</f>
        <v>TRIBUNAL REGIONAL FEDERAL DA 3A. REGIAO</v>
      </c>
      <c r="C18" s="49" t="str">
        <f>CONCATENATE('[1]Access-Ago'!C18,".",'[1]Access-Ago'!D18)</f>
        <v>02.126</v>
      </c>
      <c r="D18" s="49" t="str">
        <f>CONCATENATE('[1]Access-Ago'!E18,".",'[1]Access-Ago'!G18)</f>
        <v>0033.151W</v>
      </c>
      <c r="E18" s="50" t="str">
        <f>+'[1]Access-Ago'!F18</f>
        <v>PROGRAMA DE GESTAO E MANUTENCAO DO PODER JUDICIARIO</v>
      </c>
      <c r="F18" s="50" t="str">
        <f>+'[1]Access-Ago'!H18</f>
        <v>DESENVOLVIMENTO E IMPLANTACAO DO SISTEMA PROCESSO JUDICIAL E</v>
      </c>
      <c r="G18" s="49" t="str">
        <f>IF('[1]Access-Ago'!I18="1","F","S")</f>
        <v>F</v>
      </c>
      <c r="H18" s="49" t="str">
        <f>+'[1]Access-Ago'!J18</f>
        <v>0100</v>
      </c>
      <c r="I18" s="50" t="str">
        <f>+'[1]Access-Ago'!K18</f>
        <v>RECURSOS PRIMARIOS DE LIVRE APLICACAO</v>
      </c>
      <c r="J18" s="49" t="str">
        <f>+'[1]Access-Ago'!L18</f>
        <v>3</v>
      </c>
      <c r="K18" s="52"/>
      <c r="L18" s="52"/>
      <c r="M18" s="52"/>
      <c r="N18" s="52">
        <f t="shared" si="0"/>
        <v>0</v>
      </c>
      <c r="O18" s="52"/>
      <c r="P18" s="54">
        <f>'[1]Access-Ago'!M18</f>
        <v>800000</v>
      </c>
      <c r="Q18" s="54"/>
      <c r="R18" s="54">
        <f t="shared" si="1"/>
        <v>800000</v>
      </c>
      <c r="S18" s="56">
        <f>'[1]Access-Ago'!N18</f>
        <v>460000</v>
      </c>
      <c r="T18" s="55">
        <f t="shared" si="2"/>
        <v>0.57499999999999996</v>
      </c>
      <c r="U18" s="54">
        <f>'[1]Access-Ago'!O18</f>
        <v>123265.21</v>
      </c>
      <c r="V18" s="55">
        <f t="shared" si="3"/>
        <v>0.15408151250000002</v>
      </c>
      <c r="W18" s="54">
        <f>'[1]Access-Ago'!P18</f>
        <v>123265.21</v>
      </c>
      <c r="X18" s="55">
        <f t="shared" si="4"/>
        <v>0.15408151250000002</v>
      </c>
    </row>
    <row r="19" spans="1:24" ht="25.5" customHeight="1" x14ac:dyDescent="0.2">
      <c r="A19" s="49" t="str">
        <f>+'[1]Access-Ago'!A19</f>
        <v>12104</v>
      </c>
      <c r="B19" s="50" t="str">
        <f>+'[1]Access-Ago'!B19</f>
        <v>TRIBUNAL REGIONAL FEDERAL DA 3A. REGIAO</v>
      </c>
      <c r="C19" s="49" t="str">
        <f>CONCATENATE('[1]Access-Ago'!C19,".",'[1]Access-Ago'!D19)</f>
        <v>02.131</v>
      </c>
      <c r="D19" s="49" t="str">
        <f>CONCATENATE('[1]Access-Ago'!E19,".",'[1]Access-Ago'!G19)</f>
        <v>0033.219I</v>
      </c>
      <c r="E19" s="50" t="str">
        <f>+'[1]Access-Ago'!F19</f>
        <v>PROGRAMA DE GESTAO E MANUTENCAO DO PODER JUDICIARIO</v>
      </c>
      <c r="F19" s="50" t="str">
        <f>+'[1]Access-Ago'!H19</f>
        <v>PUBLICIDADE INSTITUCIONAL E DE UTILIDADE PUBLICA</v>
      </c>
      <c r="G19" s="49" t="str">
        <f>IF('[1]Access-Ago'!I19="1","F","S")</f>
        <v>F</v>
      </c>
      <c r="H19" s="49" t="str">
        <f>+'[1]Access-Ago'!J19</f>
        <v>0100</v>
      </c>
      <c r="I19" s="50" t="str">
        <f>+'[1]Access-Ago'!K19</f>
        <v>RECURSOS PRIMARIOS DE LIVRE APLICACAO</v>
      </c>
      <c r="J19" s="49" t="str">
        <f>+'[1]Access-Ago'!L19</f>
        <v>3</v>
      </c>
      <c r="K19" s="52"/>
      <c r="L19" s="52"/>
      <c r="M19" s="52"/>
      <c r="N19" s="52">
        <f t="shared" si="0"/>
        <v>0</v>
      </c>
      <c r="O19" s="52"/>
      <c r="P19" s="54">
        <f>'[1]Access-Ago'!M19</f>
        <v>0</v>
      </c>
      <c r="Q19" s="54"/>
      <c r="R19" s="54">
        <f t="shared" si="1"/>
        <v>0</v>
      </c>
      <c r="S19" s="56">
        <f>'[1]Access-Ago'!N19</f>
        <v>0</v>
      </c>
      <c r="T19" s="55">
        <f t="shared" si="2"/>
        <v>0</v>
      </c>
      <c r="U19" s="54">
        <f>'[1]Access-Ago'!O19</f>
        <v>0</v>
      </c>
      <c r="V19" s="55">
        <f t="shared" si="3"/>
        <v>0</v>
      </c>
      <c r="W19" s="54">
        <f>'[1]Access-Ago'!P19</f>
        <v>0</v>
      </c>
      <c r="X19" s="55">
        <f t="shared" si="4"/>
        <v>0</v>
      </c>
    </row>
    <row r="20" spans="1:24" ht="25.5" customHeight="1" x14ac:dyDescent="0.2">
      <c r="A20" s="49" t="str">
        <f>+'[1]Access-Ago'!A20</f>
        <v>12104</v>
      </c>
      <c r="B20" s="50" t="str">
        <f>+'[1]Access-Ago'!B20</f>
        <v>TRIBUNAL REGIONAL FEDERAL DA 3A. REGIAO</v>
      </c>
      <c r="C20" s="49" t="str">
        <f>CONCATENATE('[1]Access-Ago'!C20,".",'[1]Access-Ago'!D20)</f>
        <v>02.301</v>
      </c>
      <c r="D20" s="49" t="str">
        <f>CONCATENATE('[1]Access-Ago'!E20,".",'[1]Access-Ago'!G20)</f>
        <v>0033.2004</v>
      </c>
      <c r="E20" s="50" t="str">
        <f>+'[1]Access-Ago'!F20</f>
        <v>PROGRAMA DE GESTAO E MANUTENCAO DO PODER JUDICIARIO</v>
      </c>
      <c r="F20" s="50" t="str">
        <f>+'[1]Access-Ago'!H20</f>
        <v>ASSISTENCIA MEDICA E ODONTOLOGICA AOS SERVIDORES CIVIS, EMPR</v>
      </c>
      <c r="G20" s="49" t="str">
        <f>IF('[1]Access-Ago'!I20="1","F","S")</f>
        <v>S</v>
      </c>
      <c r="H20" s="49" t="str">
        <f>+'[1]Access-Ago'!J20</f>
        <v>0151</v>
      </c>
      <c r="I20" s="50" t="str">
        <f>+'[1]Access-Ago'!K20</f>
        <v>RECURSOS LIVRES DA SEGURIDADE SOCIAL</v>
      </c>
      <c r="J20" s="49" t="str">
        <f>+'[1]Access-Ago'!L20</f>
        <v>4</v>
      </c>
      <c r="K20" s="52"/>
      <c r="L20" s="52"/>
      <c r="M20" s="52"/>
      <c r="N20" s="52">
        <f t="shared" si="0"/>
        <v>0</v>
      </c>
      <c r="O20" s="52"/>
      <c r="P20" s="54">
        <f>'[1]Access-Ago'!M20</f>
        <v>30000</v>
      </c>
      <c r="Q20" s="54"/>
      <c r="R20" s="54">
        <f t="shared" si="1"/>
        <v>30000</v>
      </c>
      <c r="S20" s="56">
        <f>'[1]Access-Ago'!N20</f>
        <v>0</v>
      </c>
      <c r="T20" s="55">
        <f t="shared" si="2"/>
        <v>0</v>
      </c>
      <c r="U20" s="54">
        <f>'[1]Access-Ago'!O20</f>
        <v>0</v>
      </c>
      <c r="V20" s="55">
        <f t="shared" si="3"/>
        <v>0</v>
      </c>
      <c r="W20" s="54">
        <f>'[1]Access-Ago'!P20</f>
        <v>0</v>
      </c>
      <c r="X20" s="55">
        <f t="shared" si="4"/>
        <v>0</v>
      </c>
    </row>
    <row r="21" spans="1:24" ht="25.5" customHeight="1" x14ac:dyDescent="0.2">
      <c r="A21" s="49" t="str">
        <f>+'[1]Access-Ago'!A21</f>
        <v>12104</v>
      </c>
      <c r="B21" s="50" t="str">
        <f>+'[1]Access-Ago'!B21</f>
        <v>TRIBUNAL REGIONAL FEDERAL DA 3A. REGIAO</v>
      </c>
      <c r="C21" s="49" t="str">
        <f>CONCATENATE('[1]Access-Ago'!C21,".",'[1]Access-Ago'!D21)</f>
        <v>02.301</v>
      </c>
      <c r="D21" s="49" t="str">
        <f>CONCATENATE('[1]Access-Ago'!E21,".",'[1]Access-Ago'!G21)</f>
        <v>0033.2004</v>
      </c>
      <c r="E21" s="50" t="str">
        <f>+'[1]Access-Ago'!F21</f>
        <v>PROGRAMA DE GESTAO E MANUTENCAO DO PODER JUDICIARIO</v>
      </c>
      <c r="F21" s="50" t="str">
        <f>+'[1]Access-Ago'!H21</f>
        <v>ASSISTENCIA MEDICA E ODONTOLOGICA AOS SERVIDORES CIVIS, EMPR</v>
      </c>
      <c r="G21" s="49" t="str">
        <f>IF('[1]Access-Ago'!I21="1","F","S")</f>
        <v>S</v>
      </c>
      <c r="H21" s="49" t="str">
        <f>+'[1]Access-Ago'!J21</f>
        <v>0151</v>
      </c>
      <c r="I21" s="50" t="str">
        <f>+'[1]Access-Ago'!K21</f>
        <v>RECURSOS LIVRES DA SEGURIDADE SOCIAL</v>
      </c>
      <c r="J21" s="49" t="str">
        <f>+'[1]Access-Ago'!L21</f>
        <v>3</v>
      </c>
      <c r="K21" s="52"/>
      <c r="L21" s="52"/>
      <c r="M21" s="52"/>
      <c r="N21" s="52">
        <f t="shared" si="0"/>
        <v>0</v>
      </c>
      <c r="O21" s="52"/>
      <c r="P21" s="54">
        <f>'[1]Access-Ago'!M21</f>
        <v>12394065</v>
      </c>
      <c r="Q21" s="54"/>
      <c r="R21" s="54">
        <f t="shared" si="1"/>
        <v>12394065</v>
      </c>
      <c r="S21" s="56">
        <f>'[1]Access-Ago'!N21</f>
        <v>12112435.630000001</v>
      </c>
      <c r="T21" s="55">
        <f t="shared" si="2"/>
        <v>0.97727707818217835</v>
      </c>
      <c r="U21" s="54">
        <f>'[1]Access-Ago'!O21</f>
        <v>6156102.9400000004</v>
      </c>
      <c r="V21" s="55">
        <f t="shared" si="3"/>
        <v>0.4966976484309224</v>
      </c>
      <c r="W21" s="54">
        <f>'[1]Access-Ago'!P21</f>
        <v>6156102.9400000004</v>
      </c>
      <c r="X21" s="55">
        <f t="shared" si="4"/>
        <v>0.4966976484309224</v>
      </c>
    </row>
    <row r="22" spans="1:24" ht="25.5" customHeight="1" x14ac:dyDescent="0.2">
      <c r="A22" s="49" t="str">
        <f>+'[1]Access-Ago'!A22</f>
        <v>12104</v>
      </c>
      <c r="B22" s="50" t="str">
        <f>+'[1]Access-Ago'!B22</f>
        <v>TRIBUNAL REGIONAL FEDERAL DA 3A. REGIAO</v>
      </c>
      <c r="C22" s="49" t="str">
        <f>CONCATENATE('[1]Access-Ago'!C22,".",'[1]Access-Ago'!D22)</f>
        <v>02.301</v>
      </c>
      <c r="D22" s="49" t="str">
        <f>CONCATENATE('[1]Access-Ago'!E22,".",'[1]Access-Ago'!G22)</f>
        <v>0033.212B</v>
      </c>
      <c r="E22" s="50" t="str">
        <f>+'[1]Access-Ago'!F22</f>
        <v>PROGRAMA DE GESTAO E MANUTENCAO DO PODER JUDICIARIO</v>
      </c>
      <c r="F22" s="50" t="str">
        <f>+'[1]Access-Ago'!H22</f>
        <v>BENEFICIOS OBRIGATORIOS AOS SERVIDORES CIVIS, EMPREGADOS, MI</v>
      </c>
      <c r="G22" s="49" t="str">
        <f>IF('[1]Access-Ago'!I22="1","F","S")</f>
        <v>F</v>
      </c>
      <c r="H22" s="49" t="str">
        <f>+'[1]Access-Ago'!J22</f>
        <v>0100</v>
      </c>
      <c r="I22" s="50" t="str">
        <f>+'[1]Access-Ago'!K22</f>
        <v>RECURSOS PRIMARIOS DE LIVRE APLICACAO</v>
      </c>
      <c r="J22" s="49" t="str">
        <f>+'[1]Access-Ago'!L22</f>
        <v>3</v>
      </c>
      <c r="K22" s="52"/>
      <c r="L22" s="52"/>
      <c r="M22" s="52"/>
      <c r="N22" s="52">
        <f t="shared" si="0"/>
        <v>0</v>
      </c>
      <c r="O22" s="52"/>
      <c r="P22" s="54">
        <f>'[1]Access-Ago'!M22</f>
        <v>22544272.280000001</v>
      </c>
      <c r="Q22" s="54"/>
      <c r="R22" s="54">
        <f t="shared" si="1"/>
        <v>22544272.280000001</v>
      </c>
      <c r="S22" s="56">
        <f>'[1]Access-Ago'!N22</f>
        <v>22544272.280000001</v>
      </c>
      <c r="T22" s="55">
        <f t="shared" si="2"/>
        <v>1</v>
      </c>
      <c r="U22" s="54">
        <f>'[1]Access-Ago'!O22</f>
        <v>14302503.960000001</v>
      </c>
      <c r="V22" s="55">
        <f t="shared" si="3"/>
        <v>0.63441852468612925</v>
      </c>
      <c r="W22" s="54">
        <f>'[1]Access-Ago'!P22</f>
        <v>14302503.960000001</v>
      </c>
      <c r="X22" s="55">
        <f t="shared" si="4"/>
        <v>0.63441852468612925</v>
      </c>
    </row>
    <row r="23" spans="1:24" ht="25.5" customHeight="1" x14ac:dyDescent="0.2">
      <c r="A23" s="49" t="str">
        <f>+'[1]Access-Ago'!A23</f>
        <v>12104</v>
      </c>
      <c r="B23" s="50" t="str">
        <f>+'[1]Access-Ago'!B23</f>
        <v>TRIBUNAL REGIONAL FEDERAL DA 3A. REGIAO</v>
      </c>
      <c r="C23" s="49" t="str">
        <f>CONCATENATE('[1]Access-Ago'!C23,".",'[1]Access-Ago'!D23)</f>
        <v>02.846</v>
      </c>
      <c r="D23" s="49" t="str">
        <f>CONCATENATE('[1]Access-Ago'!E23,".",'[1]Access-Ago'!G23)</f>
        <v>0033.09HB</v>
      </c>
      <c r="E23" s="50" t="str">
        <f>+'[1]Access-Ago'!F23</f>
        <v>PROGRAMA DE GESTAO E MANUTENCAO DO PODER JUDICIARIO</v>
      </c>
      <c r="F23" s="50" t="str">
        <f>+'[1]Access-Ago'!H23</f>
        <v>CONTRIBUICAO DA UNIAO, DE SUAS AUTARQUIAS E FUNDACOES PARA O</v>
      </c>
      <c r="G23" s="49" t="str">
        <f>IF('[1]Access-Ago'!I23="1","F","S")</f>
        <v>F</v>
      </c>
      <c r="H23" s="49" t="str">
        <f>+'[1]Access-Ago'!J23</f>
        <v>0100</v>
      </c>
      <c r="I23" s="50" t="str">
        <f>+'[1]Access-Ago'!K23</f>
        <v>RECURSOS PRIMARIOS DE LIVRE APLICACAO</v>
      </c>
      <c r="J23" s="49" t="str">
        <f>+'[1]Access-Ago'!L23</f>
        <v>1</v>
      </c>
      <c r="K23" s="52"/>
      <c r="L23" s="52"/>
      <c r="M23" s="52"/>
      <c r="N23" s="52">
        <f t="shared" si="0"/>
        <v>0</v>
      </c>
      <c r="O23" s="52"/>
      <c r="P23" s="54">
        <f>'[1]Access-Ago'!M23</f>
        <v>53164821.359999999</v>
      </c>
      <c r="Q23" s="54"/>
      <c r="R23" s="54">
        <f t="shared" si="1"/>
        <v>53164821.359999999</v>
      </c>
      <c r="S23" s="56">
        <f>'[1]Access-Ago'!N23</f>
        <v>53164821.359999999</v>
      </c>
      <c r="T23" s="55">
        <f t="shared" si="2"/>
        <v>1</v>
      </c>
      <c r="U23" s="54">
        <f>'[1]Access-Ago'!O23</f>
        <v>53164821.359999999</v>
      </c>
      <c r="V23" s="55">
        <f t="shared" si="3"/>
        <v>1</v>
      </c>
      <c r="W23" s="54">
        <f>'[1]Access-Ago'!P23</f>
        <v>53164821.359999999</v>
      </c>
      <c r="X23" s="55">
        <f t="shared" si="4"/>
        <v>1</v>
      </c>
    </row>
    <row r="24" spans="1:24" ht="25.5" customHeight="1" x14ac:dyDescent="0.2">
      <c r="A24" s="49" t="str">
        <f>+'[1]Access-Ago'!A24</f>
        <v>12104</v>
      </c>
      <c r="B24" s="50" t="str">
        <f>+'[1]Access-Ago'!B24</f>
        <v>TRIBUNAL REGIONAL FEDERAL DA 3A. REGIAO</v>
      </c>
      <c r="C24" s="49" t="str">
        <f>CONCATENATE('[1]Access-Ago'!C24,".",'[1]Access-Ago'!D24)</f>
        <v>09.272</v>
      </c>
      <c r="D24" s="49" t="str">
        <f>CONCATENATE('[1]Access-Ago'!E24,".",'[1]Access-Ago'!G24)</f>
        <v>0033.0181</v>
      </c>
      <c r="E24" s="50" t="str">
        <f>+'[1]Access-Ago'!F24</f>
        <v>PROGRAMA DE GESTAO E MANUTENCAO DO PODER JUDICIARIO</v>
      </c>
      <c r="F24" s="50" t="str">
        <f>+'[1]Access-Ago'!H24</f>
        <v>APOSENTADORIAS E PENSOES CIVIS DA UNIAO</v>
      </c>
      <c r="G24" s="49" t="str">
        <f>IF('[1]Access-Ago'!I24="1","F","S")</f>
        <v>S</v>
      </c>
      <c r="H24" s="49" t="str">
        <f>+'[1]Access-Ago'!J24</f>
        <v>0156</v>
      </c>
      <c r="I24" s="50" t="str">
        <f>+'[1]Access-Ago'!K24</f>
        <v>CONTRIB.DO SERV.PARA O PLANO SEG.SOC.SERV.PUB</v>
      </c>
      <c r="J24" s="49" t="str">
        <f>+'[1]Access-Ago'!L24</f>
        <v>1</v>
      </c>
      <c r="K24" s="52"/>
      <c r="L24" s="52"/>
      <c r="M24" s="52"/>
      <c r="N24" s="52">
        <f t="shared" si="0"/>
        <v>0</v>
      </c>
      <c r="O24" s="52"/>
      <c r="P24" s="54">
        <f>'[1]Access-Ago'!M24</f>
        <v>64584955</v>
      </c>
      <c r="Q24" s="54"/>
      <c r="R24" s="54">
        <f t="shared" si="1"/>
        <v>64584955</v>
      </c>
      <c r="S24" s="56">
        <f>'[1]Access-Ago'!N24</f>
        <v>64584955</v>
      </c>
      <c r="T24" s="55">
        <f t="shared" si="2"/>
        <v>1</v>
      </c>
      <c r="U24" s="54">
        <f>'[1]Access-Ago'!O24</f>
        <v>64584955</v>
      </c>
      <c r="V24" s="55">
        <f t="shared" si="3"/>
        <v>1</v>
      </c>
      <c r="W24" s="54">
        <f>'[1]Access-Ago'!P24</f>
        <v>64584955</v>
      </c>
      <c r="X24" s="55">
        <f t="shared" si="4"/>
        <v>1</v>
      </c>
    </row>
    <row r="25" spans="1:24" ht="25.5" customHeight="1" x14ac:dyDescent="0.2">
      <c r="A25" s="49" t="str">
        <f>+'[1]Access-Ago'!A25</f>
        <v>12104</v>
      </c>
      <c r="B25" s="50" t="str">
        <f>+'[1]Access-Ago'!B25</f>
        <v>TRIBUNAL REGIONAL FEDERAL DA 3A. REGIAO</v>
      </c>
      <c r="C25" s="49" t="str">
        <f>CONCATENATE('[1]Access-Ago'!C25,".",'[1]Access-Ago'!D25)</f>
        <v>09.272</v>
      </c>
      <c r="D25" s="49" t="str">
        <f>CONCATENATE('[1]Access-Ago'!E25,".",'[1]Access-Ago'!G25)</f>
        <v>0033.0181</v>
      </c>
      <c r="E25" s="50" t="str">
        <f>+'[1]Access-Ago'!F25</f>
        <v>PROGRAMA DE GESTAO E MANUTENCAO DO PODER JUDICIARIO</v>
      </c>
      <c r="F25" s="50" t="str">
        <f>+'[1]Access-Ago'!H25</f>
        <v>APOSENTADORIAS E PENSOES CIVIS DA UNIAO</v>
      </c>
      <c r="G25" s="49" t="str">
        <f>IF('[1]Access-Ago'!I25="1","F","S")</f>
        <v>S</v>
      </c>
      <c r="H25" s="49" t="str">
        <f>+'[1]Access-Ago'!J25</f>
        <v>0169</v>
      </c>
      <c r="I25" s="50" t="str">
        <f>+'[1]Access-Ago'!K25</f>
        <v>CONTR.PATRONAL PARA O PLANO SEG.SOC.SERV.PUB.</v>
      </c>
      <c r="J25" s="49" t="str">
        <f>+'[1]Access-Ago'!L25</f>
        <v>1</v>
      </c>
      <c r="K25" s="52"/>
      <c r="L25" s="52"/>
      <c r="M25" s="52"/>
      <c r="N25" s="52">
        <f t="shared" si="0"/>
        <v>0</v>
      </c>
      <c r="O25" s="52"/>
      <c r="P25" s="54">
        <f>'[1]Access-Ago'!M25</f>
        <v>36576740.5</v>
      </c>
      <c r="Q25" s="54"/>
      <c r="R25" s="54">
        <f t="shared" si="1"/>
        <v>36576740.5</v>
      </c>
      <c r="S25" s="56">
        <f>'[1]Access-Ago'!N25</f>
        <v>36576740.5</v>
      </c>
      <c r="T25" s="55">
        <f t="shared" si="2"/>
        <v>1</v>
      </c>
      <c r="U25" s="54">
        <f>'[1]Access-Ago'!O25</f>
        <v>36572159.859999999</v>
      </c>
      <c r="V25" s="55">
        <f t="shared" si="3"/>
        <v>0.99987476631494809</v>
      </c>
      <c r="W25" s="54">
        <f>'[1]Access-Ago'!P25</f>
        <v>35678214.920000002</v>
      </c>
      <c r="X25" s="55">
        <f t="shared" si="4"/>
        <v>0.97543450926142539</v>
      </c>
    </row>
    <row r="26" spans="1:24" ht="25.5" customHeight="1" thickBot="1" x14ac:dyDescent="0.25">
      <c r="A26" s="49" t="str">
        <f>+'[1]Access-Ago'!A26</f>
        <v>12104</v>
      </c>
      <c r="B26" s="50" t="str">
        <f>+'[1]Access-Ago'!B26</f>
        <v>TRIBUNAL REGIONAL FEDERAL DA 3A. REGIAO</v>
      </c>
      <c r="C26" s="49" t="str">
        <f>CONCATENATE('[1]Access-Ago'!C26,".",'[1]Access-Ago'!D26)</f>
        <v>28.846</v>
      </c>
      <c r="D26" s="49" t="str">
        <f>CONCATENATE('[1]Access-Ago'!E26,".",'[1]Access-Ago'!G26)</f>
        <v>0909.0536</v>
      </c>
      <c r="E26" s="50" t="str">
        <f>+'[1]Access-Ago'!F26</f>
        <v>OPERACOES ESPECIAIS: OUTROS ENCARGOS ESPECIAIS</v>
      </c>
      <c r="F26" s="50" t="str">
        <f>+'[1]Access-Ago'!H26</f>
        <v>BENEFICIOS E PENSOES INDENIZATORIAS DECORRENTES DE LEGISLACA</v>
      </c>
      <c r="G26" s="49" t="str">
        <f>IF('[1]Access-Ago'!I26="1","F","S")</f>
        <v>S</v>
      </c>
      <c r="H26" s="49" t="str">
        <f>+'[1]Access-Ago'!J26</f>
        <v>0151</v>
      </c>
      <c r="I26" s="50" t="str">
        <f>+'[1]Access-Ago'!K26</f>
        <v>RECURSOS LIVRES DA SEGURIDADE SOCIAL</v>
      </c>
      <c r="J26" s="49" t="str">
        <f>+'[1]Access-Ago'!L26</f>
        <v>3</v>
      </c>
      <c r="K26" s="52"/>
      <c r="L26" s="52"/>
      <c r="M26" s="52"/>
      <c r="N26" s="52">
        <f t="shared" si="0"/>
        <v>0</v>
      </c>
      <c r="O26" s="52"/>
      <c r="P26" s="54">
        <f>'[1]Access-Ago'!M26</f>
        <v>25000</v>
      </c>
      <c r="Q26" s="54"/>
      <c r="R26" s="54">
        <f t="shared" si="1"/>
        <v>25000</v>
      </c>
      <c r="S26" s="56">
        <f>'[1]Access-Ago'!N26</f>
        <v>25000</v>
      </c>
      <c r="T26" s="55">
        <f t="shared" si="2"/>
        <v>1</v>
      </c>
      <c r="U26" s="54">
        <f>'[1]Access-Ago'!O26</f>
        <v>13780.12</v>
      </c>
      <c r="V26" s="55">
        <f t="shared" si="3"/>
        <v>0.55120480000000005</v>
      </c>
      <c r="W26" s="54">
        <f>'[1]Access-Ago'!P26</f>
        <v>13780.12</v>
      </c>
      <c r="X26" s="55">
        <f t="shared" si="4"/>
        <v>0.55120480000000005</v>
      </c>
    </row>
    <row r="27" spans="1:24" ht="25.5" customHeight="1" thickBot="1" x14ac:dyDescent="0.25">
      <c r="A27" s="15" t="s">
        <v>48</v>
      </c>
      <c r="B27" s="57"/>
      <c r="C27" s="57"/>
      <c r="D27" s="57"/>
      <c r="E27" s="57"/>
      <c r="F27" s="57"/>
      <c r="G27" s="57"/>
      <c r="H27" s="57"/>
      <c r="I27" s="57"/>
      <c r="J27" s="16"/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f>SUM(P10:P26)</f>
        <v>520524029.45000005</v>
      </c>
      <c r="Q27" s="59">
        <f>SUM(Q10:Q26)</f>
        <v>0</v>
      </c>
      <c r="R27" s="59">
        <f>SUM(R10:R26)</f>
        <v>520524029.45000005</v>
      </c>
      <c r="S27" s="59">
        <f>SUM(S10:S26)</f>
        <v>497525273.54999995</v>
      </c>
      <c r="T27" s="60">
        <f t="shared" si="2"/>
        <v>0.95581614949784122</v>
      </c>
      <c r="U27" s="59">
        <f>SUM(U10:U26)</f>
        <v>462515933.42999995</v>
      </c>
      <c r="V27" s="60">
        <f t="shared" si="3"/>
        <v>0.88855827447333591</v>
      </c>
      <c r="W27" s="59">
        <f>SUM(W10:W26)</f>
        <v>459313492.48999995</v>
      </c>
      <c r="X27" s="60">
        <f t="shared" si="4"/>
        <v>0.88240593421848967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2021-09-15T20:08:37Z</dcterms:created>
  <dcterms:modified xsi:type="dcterms:W3CDTF">2021-09-15T20:09:02Z</dcterms:modified>
</cp:coreProperties>
</file>