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Out" sheetId="1" r:id="rId1"/>
  </sheets>
  <externalReferences>
    <externalReference r:id="rId2"/>
  </externalReferences>
  <definedNames>
    <definedName name="_xlnm.Print_Area" localSheetId="0">Out!$A$1:$X$30</definedName>
  </definedNames>
  <calcPr calcId="145621"/>
</workbook>
</file>

<file path=xl/calcChain.xml><?xml version="1.0" encoding="utf-8"?>
<calcChain xmlns="http://schemas.openxmlformats.org/spreadsheetml/2006/main">
  <c r="Q27" i="1" l="1"/>
  <c r="W26" i="1"/>
  <c r="U26" i="1"/>
  <c r="S26" i="1"/>
  <c r="P26" i="1"/>
  <c r="N26" i="1"/>
  <c r="R26" i="1" s="1"/>
  <c r="V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N25" i="1"/>
  <c r="R25" i="1" s="1"/>
  <c r="X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N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N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N22" i="1"/>
  <c r="R22" i="1" s="1"/>
  <c r="V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N21" i="1"/>
  <c r="R21" i="1" s="1"/>
  <c r="X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N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N18" i="1"/>
  <c r="R18" i="1" s="1"/>
  <c r="V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N17" i="1"/>
  <c r="R17" i="1" s="1"/>
  <c r="V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R14" i="1"/>
  <c r="V14" i="1" s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R13" i="1"/>
  <c r="X13" i="1" s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N11" i="1"/>
  <c r="R11" i="1" s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P10" i="1"/>
  <c r="N10" i="1"/>
  <c r="R10" i="1" s="1"/>
  <c r="V10" i="1" s="1"/>
  <c r="J10" i="1"/>
  <c r="I10" i="1"/>
  <c r="H10" i="1"/>
  <c r="G10" i="1"/>
  <c r="F10" i="1"/>
  <c r="E10" i="1"/>
  <c r="D10" i="1"/>
  <c r="C10" i="1"/>
  <c r="B10" i="1"/>
  <c r="A10" i="1"/>
  <c r="W9" i="1"/>
  <c r="U9" i="1"/>
  <c r="U27" i="1" s="1"/>
  <c r="S9" i="1"/>
  <c r="P9" i="1"/>
  <c r="N9" i="1"/>
  <c r="R9" i="1" s="1"/>
  <c r="V9" i="1" s="1"/>
  <c r="J9" i="1"/>
  <c r="I9" i="1"/>
  <c r="H9" i="1"/>
  <c r="G9" i="1"/>
  <c r="F9" i="1"/>
  <c r="E9" i="1"/>
  <c r="D9" i="1"/>
  <c r="C9" i="1"/>
  <c r="B9" i="1"/>
  <c r="A9" i="1"/>
  <c r="R12" i="1" l="1"/>
  <c r="R19" i="1"/>
  <c r="V19" i="1" s="1"/>
  <c r="R15" i="1"/>
  <c r="R27" i="1" s="1"/>
  <c r="X16" i="1"/>
  <c r="T16" i="1"/>
  <c r="V16" i="1"/>
  <c r="X24" i="1"/>
  <c r="T24" i="1"/>
  <c r="V24" i="1"/>
  <c r="V23" i="1"/>
  <c r="X23" i="1"/>
  <c r="T23" i="1"/>
  <c r="X12" i="1"/>
  <c r="T12" i="1"/>
  <c r="V12" i="1"/>
  <c r="X20" i="1"/>
  <c r="T20" i="1"/>
  <c r="V20" i="1"/>
  <c r="X11" i="1"/>
  <c r="T11" i="1"/>
  <c r="V11" i="1"/>
  <c r="X19" i="1"/>
  <c r="T19" i="1"/>
  <c r="V13" i="1"/>
  <c r="T10" i="1"/>
  <c r="X10" i="1"/>
  <c r="T14" i="1"/>
  <c r="X14" i="1"/>
  <c r="T18" i="1"/>
  <c r="X18" i="1"/>
  <c r="T22" i="1"/>
  <c r="X22" i="1"/>
  <c r="T26" i="1"/>
  <c r="X26" i="1"/>
  <c r="S27" i="1"/>
  <c r="W27" i="1"/>
  <c r="V21" i="1"/>
  <c r="V25" i="1"/>
  <c r="T9" i="1"/>
  <c r="X9" i="1"/>
  <c r="T13" i="1"/>
  <c r="T17" i="1"/>
  <c r="X17" i="1"/>
  <c r="T21" i="1"/>
  <c r="T25" i="1"/>
  <c r="P27" i="1"/>
  <c r="X15" i="1" l="1"/>
  <c r="V15" i="1"/>
  <c r="T15" i="1"/>
  <c r="X27" i="1"/>
  <c r="T27" i="1"/>
  <c r="V27" i="1"/>
</calcChain>
</file>

<file path=xl/sharedStrings.xml><?xml version="1.0" encoding="utf-8"?>
<sst xmlns="http://schemas.openxmlformats.org/spreadsheetml/2006/main" count="56" uniqueCount="52">
  <si>
    <t>PODER JUDICIÁRIO</t>
  </si>
  <si>
    <t>ÓRGÃO:</t>
  </si>
  <si>
    <t>JUSTIÇA FEDERAL</t>
  </si>
  <si>
    <t>UNIDADE:</t>
  </si>
  <si>
    <t>090029 - TRIBUNAL REGIONAL FEDERAL DA 3ª REGIÃO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</si>
  <si>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</si>
  <si>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</si>
  <si>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</si>
  <si>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</si>
  <si>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</si>
  <si>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</si>
  <si>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</si>
  <si>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</si>
  <si>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</si>
  <si>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</si>
  <si>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</si>
  <si>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</si>
  <si>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</si>
  <si>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</si>
  <si>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</si>
  <si>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</si>
  <si>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</si>
  <si>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</si>
  <si>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</si>
  <si>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</si>
  <si>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</si>
  <si>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</si>
  <si>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</si>
  <si>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</si>
  <si>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</si>
  <si>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</si>
  <si>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</si>
  <si>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</si>
  <si>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</si>
  <si>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</si>
  <si>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</si>
  <si>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</si>
  <si>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</si>
  <si>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</si>
  <si>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</si>
  <si>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</si>
  <si>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</si>
  <si>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</si>
  <si>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</si>
  <si>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</si>
  <si>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</si>
  <si>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</si>
  <si>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</si>
  <si>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</si>
  <si>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</si>
  <si>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  2. Nas colunas relativas à execução, não incluir as despesas referentes aos restos a pagar do ano anterior.</t>
  </si>
  <si>
    <t xml:space="preserve">         3.  Não consta o orçamento recebido da UG 090017 para execução descentralizada na ação REFORMA DO ANEXO ADMINISTRATIVO PRESIDENTE WILSION no valor de R$ 1.570.120,00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</si>
</sst>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0" fillId="0" borderId="0" xfId="0" applyFill="1"/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9" fontId="3" fillId="0" borderId="4" xfId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166" fontId="3" fillId="2" borderId="24" xfId="4" applyNumberFormat="1" applyFont="1" applyFill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1" applyNumberFormat="1" applyFont="1" applyFill="1" applyBorder="1" applyAlignment="1">
      <alignment horizontal="right" vertical="center" wrapText="1"/>
    </xf>
    <xf numFmtId="0" fontId="4" fillId="0" borderId="0" xfId="0" applyFont="1" applyBorder="1"/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13">
    <cellStyle name="Normal" xfId="0" builtinId="0"/>
    <cellStyle name="Normal 2" xfId="5"/>
    <cellStyle name="Normal 2 8" xfId="2"/>
    <cellStyle name="Normal 3" xfId="6"/>
    <cellStyle name="Normal 4" xfId="7"/>
    <cellStyle name="Normal 5" xfId="8"/>
    <cellStyle name="Normal 6" xfId="9"/>
    <cellStyle name="Normal 7" xfId="10"/>
    <cellStyle name="Porcentagem 11" xfId="11"/>
    <cellStyle name="Porcentagem 11 2" xfId="1"/>
    <cellStyle name="Porcentagem 2" xfId="3"/>
    <cellStyle name="Vírgula 2" xfId="4"/>
    <cellStyle name="Vírgula 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1/Relat&#243;rio%20Final%20-%20Publica&#231;&#245;es/Anexo%20II%20-%20Transparencia%20Mensal%202021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9">
          <cell r="A9" t="str">
            <v>12104</v>
          </cell>
          <cell r="B9" t="str">
            <v>TRIBUNAL REGIONAL FEDERAL DA 3A. REGIAO</v>
          </cell>
          <cell r="C9" t="str">
            <v>02</v>
          </cell>
          <cell r="D9" t="str">
            <v>061</v>
          </cell>
          <cell r="E9" t="str">
            <v>0033</v>
          </cell>
          <cell r="F9" t="str">
            <v>PROGRAMA DE GESTAO E MANUTENCAO DO PODER JUDICIARIO</v>
          </cell>
          <cell r="G9" t="str">
            <v>4224</v>
          </cell>
          <cell r="H9" t="str">
            <v>ASSISTENCIA JURIDICA A PESSOAS CARENTES</v>
          </cell>
          <cell r="I9" t="str">
            <v>1</v>
          </cell>
          <cell r="J9" t="str">
            <v>0100</v>
          </cell>
          <cell r="K9" t="str">
            <v>RECURSOS PRIMARIOS DE LIVRE APLICACAO</v>
          </cell>
          <cell r="L9" t="str">
            <v>3</v>
          </cell>
          <cell r="M9">
            <v>5000</v>
          </cell>
          <cell r="N9">
            <v>5000</v>
          </cell>
          <cell r="O9">
            <v>644.20000000000005</v>
          </cell>
          <cell r="P9">
            <v>644.20000000000005</v>
          </cell>
        </row>
        <row r="10">
          <cell r="A10" t="str">
            <v>12104</v>
          </cell>
          <cell r="B10" t="str">
            <v>TRIBUNAL REGIONAL FEDERAL DA 3A. REGIAO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4257</v>
          </cell>
          <cell r="H10" t="str">
            <v>JULGAMENTO DE CAUSAS NA JUSTICA FEDERAL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4</v>
          </cell>
          <cell r="M10">
            <v>10935906</v>
          </cell>
          <cell r="N10">
            <v>7358536.0499999998</v>
          </cell>
          <cell r="O10">
            <v>3142400.49</v>
          </cell>
          <cell r="P10">
            <v>1721559</v>
          </cell>
        </row>
        <row r="11">
          <cell r="A11" t="str">
            <v>12104</v>
          </cell>
          <cell r="B11" t="str">
            <v>TRIBUNAL REGIONAL FEDERAL DA 3A. REGIAO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3</v>
          </cell>
          <cell r="M11">
            <v>34395540</v>
          </cell>
          <cell r="N11">
            <v>29488234.25</v>
          </cell>
          <cell r="O11">
            <v>19383222.350000001</v>
          </cell>
          <cell r="P11">
            <v>18935936.120000001</v>
          </cell>
        </row>
        <row r="12">
          <cell r="A12" t="str">
            <v>12104</v>
          </cell>
          <cell r="B12" t="str">
            <v>TRIBUNAL REGIONAL FEDERAL DA 3A. REGIAO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0127</v>
          </cell>
          <cell r="K12" t="str">
            <v>CUSTAS JUDICIAIS</v>
          </cell>
          <cell r="L12" t="str">
            <v>4</v>
          </cell>
          <cell r="M12">
            <v>600000</v>
          </cell>
        </row>
        <row r="13">
          <cell r="A13" t="str">
            <v>12104</v>
          </cell>
          <cell r="B13" t="str">
            <v>TRIBUNAL REGIONAL FEDERAL DA 3A. REGIAO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JUDICIAIS</v>
          </cell>
          <cell r="L13" t="str">
            <v>3</v>
          </cell>
          <cell r="M13">
            <v>6544983</v>
          </cell>
          <cell r="N13">
            <v>6328746.9699999997</v>
          </cell>
          <cell r="O13">
            <v>4707655.71</v>
          </cell>
          <cell r="P13">
            <v>4217451.09</v>
          </cell>
        </row>
        <row r="14">
          <cell r="A14" t="str">
            <v>12104</v>
          </cell>
          <cell r="B14" t="str">
            <v>TRIBUNAL REGIONAL FEDERAL DA 3A. REGIAO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15NZ</v>
          </cell>
          <cell r="H14" t="str">
            <v>REFORMA DO EDIFICIO-SEDE DO TRIBUNAL REGIONAL FEDERAL DA 3.</v>
          </cell>
          <cell r="I14" t="str">
            <v>1</v>
          </cell>
          <cell r="J14" t="str">
            <v>0100</v>
          </cell>
          <cell r="K14" t="str">
            <v>RECURSOS PRIMARIOS DE LIVRE APLICACAO</v>
          </cell>
          <cell r="L14" t="str">
            <v>4</v>
          </cell>
          <cell r="M14">
            <v>5000000</v>
          </cell>
          <cell r="N14">
            <v>23099.65</v>
          </cell>
        </row>
        <row r="15">
          <cell r="A15" t="str">
            <v>12104</v>
          </cell>
          <cell r="B15" t="str">
            <v>TRIBUNAL REGIONAL FEDERAL DA 3A. REGIAO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20TP</v>
          </cell>
          <cell r="H15" t="str">
            <v>ATIVOS CIVIS DA UNIAO</v>
          </cell>
          <cell r="I15" t="str">
            <v>1</v>
          </cell>
          <cell r="J15" t="str">
            <v>0100</v>
          </cell>
          <cell r="K15" t="str">
            <v>RECURSOS PRIMARIOS DE LIVRE APLICACAO</v>
          </cell>
          <cell r="L15" t="str">
            <v>1</v>
          </cell>
          <cell r="M15">
            <v>333675997.38</v>
          </cell>
          <cell r="N15">
            <v>333675997.38</v>
          </cell>
          <cell r="O15">
            <v>333666770.10000002</v>
          </cell>
          <cell r="P15">
            <v>331963733.27999997</v>
          </cell>
        </row>
        <row r="16">
          <cell r="A16" t="str">
            <v>12104</v>
          </cell>
          <cell r="B16" t="str">
            <v>TRIBUNAL REGIONAL FEDERAL DA 3A. REGIAO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216H</v>
          </cell>
          <cell r="H16" t="str">
            <v>AJUDA DE CUSTO PARA MORADIA OU AUXILIO-MORADIA A AGENTES PUB</v>
          </cell>
          <cell r="I16" t="str">
            <v>1</v>
          </cell>
          <cell r="J16" t="str">
            <v>0100</v>
          </cell>
          <cell r="K16" t="str">
            <v>RECURSOS PRIMARIOS DE LIVRE APLICACAO</v>
          </cell>
          <cell r="L16" t="str">
            <v>3</v>
          </cell>
          <cell r="M16">
            <v>30092</v>
          </cell>
          <cell r="N16">
            <v>30092</v>
          </cell>
          <cell r="O16">
            <v>25091.200000000001</v>
          </cell>
          <cell r="P16">
            <v>25091.200000000001</v>
          </cell>
        </row>
        <row r="17">
          <cell r="A17" t="str">
            <v>12104</v>
          </cell>
          <cell r="B17" t="str">
            <v>TRIBUNAL REGIONAL FEDERAL DA 3A. REGIAO</v>
          </cell>
          <cell r="C17" t="str">
            <v>02</v>
          </cell>
          <cell r="D17" t="str">
            <v>126</v>
          </cell>
          <cell r="E17" t="str">
            <v>0033</v>
          </cell>
          <cell r="F17" t="str">
            <v>PROGRAMA DE GESTAO E MANUTENCAO DO PODER JUDICIARIO</v>
          </cell>
          <cell r="G17" t="str">
            <v>151W</v>
          </cell>
          <cell r="H17" t="str">
            <v>DESENVOLVIMENTO E IMPLANTACAO DO SISTEMA PROCESSO JUDICIAL E</v>
          </cell>
          <cell r="I17" t="str">
            <v>1</v>
          </cell>
          <cell r="J17" t="str">
            <v>0100</v>
          </cell>
          <cell r="K17" t="str">
            <v>RECURSOS PRIMARIOS DE LIVRE APLICACAO</v>
          </cell>
          <cell r="L17" t="str">
            <v>4</v>
          </cell>
          <cell r="M17">
            <v>1000000</v>
          </cell>
          <cell r="N17">
            <v>990695.5</v>
          </cell>
        </row>
        <row r="18">
          <cell r="A18" t="str">
            <v>12104</v>
          </cell>
          <cell r="B18" t="str">
            <v>TRIBUNAL REGIONAL FEDERAL DA 3A. REGIAO</v>
          </cell>
          <cell r="C18" t="str">
            <v>02</v>
          </cell>
          <cell r="D18" t="str">
            <v>126</v>
          </cell>
          <cell r="E18" t="str">
            <v>0033</v>
          </cell>
          <cell r="F18" t="str">
            <v>PROGRAMA DE GESTAO E MANUTENCAO DO PODER JUDICIARIO</v>
          </cell>
          <cell r="G18" t="str">
            <v>151W</v>
          </cell>
          <cell r="H18" t="str">
            <v>DESENVOLVIMENTO E IMPLANTACAO DO SISTEMA PROCESSO JUDICIAL E</v>
          </cell>
          <cell r="I18" t="str">
            <v>1</v>
          </cell>
          <cell r="J18" t="str">
            <v>0100</v>
          </cell>
          <cell r="K18" t="str">
            <v>RECURSOS PRIMARIOS DE LIVRE APLICACAO</v>
          </cell>
          <cell r="L18" t="str">
            <v>3</v>
          </cell>
          <cell r="M18">
            <v>800000</v>
          </cell>
          <cell r="N18">
            <v>460935.64</v>
          </cell>
          <cell r="O18">
            <v>220540.39</v>
          </cell>
          <cell r="P18">
            <v>220540.39</v>
          </cell>
        </row>
        <row r="19">
          <cell r="A19" t="str">
            <v>12104</v>
          </cell>
          <cell r="B19" t="str">
            <v>TRIBUNAL REGIONAL FEDERAL DA 3A. REGIAO</v>
          </cell>
          <cell r="C19" t="str">
            <v>02</v>
          </cell>
          <cell r="D19" t="str">
            <v>131</v>
          </cell>
          <cell r="E19" t="str">
            <v>0033</v>
          </cell>
          <cell r="F19" t="str">
            <v>PROGRAMA DE GESTAO E MANUTENCAO DO PODER JUDICIARIO</v>
          </cell>
          <cell r="G19" t="str">
            <v>219I</v>
          </cell>
          <cell r="H19" t="str">
            <v>PUBLICIDADE INSTITUCIONAL E DE UTILIDADE PUBLICA</v>
          </cell>
          <cell r="I19" t="str">
            <v>1</v>
          </cell>
          <cell r="J19" t="str">
            <v>0100</v>
          </cell>
          <cell r="K19" t="str">
            <v>RECURSOS PRIMARIOS DE LIVRE APLICACAO</v>
          </cell>
          <cell r="L19" t="str">
            <v>3</v>
          </cell>
          <cell r="M19">
            <v>0</v>
          </cell>
        </row>
        <row r="20">
          <cell r="A20" t="str">
            <v>12104</v>
          </cell>
          <cell r="B20" t="str">
            <v>TRIBUNAL REGIONAL FEDERAL DA 3A. REGIAO</v>
          </cell>
          <cell r="C20" t="str">
            <v>02</v>
          </cell>
          <cell r="D20" t="str">
            <v>301</v>
          </cell>
          <cell r="E20" t="str">
            <v>0033</v>
          </cell>
          <cell r="F20" t="str">
            <v>PROGRAMA DE GESTAO E MANUTENCAO DO PODER JUDICIARIO</v>
          </cell>
          <cell r="G20" t="str">
            <v>2004</v>
          </cell>
          <cell r="H20" t="str">
            <v>ASSISTENCIA MEDICA E ODONTOLOGICA AOS SERVIDORES CIVIS, EMPR</v>
          </cell>
          <cell r="I20" t="str">
            <v>2</v>
          </cell>
          <cell r="J20" t="str">
            <v>0151</v>
          </cell>
          <cell r="K20" t="str">
            <v>RECURSOS LIVRES DA SEGURIDADE SOCIAL</v>
          </cell>
          <cell r="L20" t="str">
            <v>4</v>
          </cell>
          <cell r="M20">
            <v>30000</v>
          </cell>
        </row>
        <row r="21">
          <cell r="A21" t="str">
            <v>12104</v>
          </cell>
          <cell r="B21" t="str">
            <v>TRIBUNAL REGIONAL FEDERAL DA 3A. REGIAO</v>
          </cell>
          <cell r="C21" t="str">
            <v>02</v>
          </cell>
          <cell r="D21" t="str">
            <v>301</v>
          </cell>
          <cell r="E21" t="str">
            <v>0033</v>
          </cell>
          <cell r="F21" t="str">
            <v>PROGRAMA DE GESTAO E MANUTENCAO DO PODER JUDICIARIO</v>
          </cell>
          <cell r="G21" t="str">
            <v>2004</v>
          </cell>
          <cell r="H21" t="str">
            <v>ASSISTENCIA MEDICA E ODONTOLOGICA AOS SERVIDORES CIVIS, EMPR</v>
          </cell>
          <cell r="I21" t="str">
            <v>2</v>
          </cell>
          <cell r="J21" t="str">
            <v>0151</v>
          </cell>
          <cell r="K21" t="str">
            <v>RECURSOS LIVRES DA SEGURIDADE SOCIAL</v>
          </cell>
          <cell r="L21" t="str">
            <v>3</v>
          </cell>
          <cell r="M21">
            <v>12394065</v>
          </cell>
          <cell r="N21">
            <v>9920641.8900000006</v>
          </cell>
          <cell r="O21">
            <v>7844787.8200000003</v>
          </cell>
          <cell r="P21">
            <v>7844787.8200000003</v>
          </cell>
        </row>
        <row r="22">
          <cell r="A22" t="str">
            <v>12104</v>
          </cell>
          <cell r="B22" t="str">
            <v>TRIBUNAL REGIONAL FEDERAL DA 3A. REGIAO</v>
          </cell>
          <cell r="C22" t="str">
            <v>02</v>
          </cell>
          <cell r="D22" t="str">
            <v>301</v>
          </cell>
          <cell r="E22" t="str">
            <v>0033</v>
          </cell>
          <cell r="F22" t="str">
            <v>PROGRAMA DE GESTAO E MANUTENCAO DO PODER JUDICIARIO</v>
          </cell>
          <cell r="G22" t="str">
            <v>212B</v>
          </cell>
          <cell r="H22" t="str">
            <v>BENEFICIOS OBRIGATORIOS AOS SERVIDORES CIVIS, EMPREGADOS, MI</v>
          </cell>
          <cell r="I22" t="str">
            <v>1</v>
          </cell>
          <cell r="J22" t="str">
            <v>0100</v>
          </cell>
          <cell r="K22" t="str">
            <v>RECURSOS PRIMARIOS DE LIVRE APLICACAO</v>
          </cell>
          <cell r="L22" t="str">
            <v>3</v>
          </cell>
          <cell r="M22">
            <v>22546250.030000001</v>
          </cell>
          <cell r="N22">
            <v>22546250.030000001</v>
          </cell>
          <cell r="O22">
            <v>17838216.09</v>
          </cell>
          <cell r="P22">
            <v>17838216.09</v>
          </cell>
        </row>
        <row r="23">
          <cell r="A23" t="str">
            <v>12104</v>
          </cell>
          <cell r="B23" t="str">
            <v>TRIBUNAL REGIONAL FEDERAL DA 3A. REGIAO</v>
          </cell>
          <cell r="C23" t="str">
            <v>02</v>
          </cell>
          <cell r="D23" t="str">
            <v>846</v>
          </cell>
          <cell r="E23" t="str">
            <v>0033</v>
          </cell>
          <cell r="F23" t="str">
            <v>PROGRAMA DE GESTAO E MANUTENCAO DO PODER JUDICIARIO</v>
          </cell>
          <cell r="G23" t="str">
            <v>09HB</v>
          </cell>
          <cell r="H23" t="str">
            <v>CONTRIBUICAO DA UNIAO, DE SUAS AUTARQUIAS E FUNDACOES PARA O</v>
          </cell>
          <cell r="I23" t="str">
            <v>1</v>
          </cell>
          <cell r="J23" t="str">
            <v>0100</v>
          </cell>
          <cell r="K23" t="str">
            <v>RECURSOS PRIMARIOS DE LIVRE APLICACAO</v>
          </cell>
          <cell r="L23" t="str">
            <v>1</v>
          </cell>
          <cell r="M23">
            <v>66508083.020000003</v>
          </cell>
          <cell r="N23">
            <v>66508083.020000003</v>
          </cell>
          <cell r="O23">
            <v>66508083.020000003</v>
          </cell>
          <cell r="P23">
            <v>66508083.020000003</v>
          </cell>
        </row>
        <row r="24">
          <cell r="A24" t="str">
            <v>12104</v>
          </cell>
          <cell r="B24" t="str">
            <v>TRIBUNAL REGIONAL FEDERAL DA 3A. REGIAO</v>
          </cell>
          <cell r="C24" t="str">
            <v>09</v>
          </cell>
          <cell r="D24" t="str">
            <v>272</v>
          </cell>
          <cell r="E24" t="str">
            <v>0033</v>
          </cell>
          <cell r="F24" t="str">
            <v>PROGRAMA DE GESTAO E MANUTENCAO DO PODER JUDICIARIO</v>
          </cell>
          <cell r="G24" t="str">
            <v>0181</v>
          </cell>
          <cell r="H24" t="str">
            <v>APOSENTADORIAS E PENSOES CIVIS DA UNIAO</v>
          </cell>
          <cell r="I24" t="str">
            <v>2</v>
          </cell>
          <cell r="J24" t="str">
            <v>0156</v>
          </cell>
          <cell r="K24" t="str">
            <v>CONTRIB.DO SERV.PARA O PLANO SEG.SOC.SERV.PUB</v>
          </cell>
          <cell r="L24" t="str">
            <v>1</v>
          </cell>
          <cell r="M24">
            <v>64584955</v>
          </cell>
          <cell r="N24">
            <v>64584955</v>
          </cell>
          <cell r="O24">
            <v>64584895.520000003</v>
          </cell>
          <cell r="P24">
            <v>64584895.520000003</v>
          </cell>
        </row>
        <row r="25">
          <cell r="A25" t="str">
            <v>12104</v>
          </cell>
          <cell r="B25" t="str">
            <v>TRIBUNAL REGIONAL FEDERAL DA 3A. REGIAO</v>
          </cell>
          <cell r="C25" t="str">
            <v>09</v>
          </cell>
          <cell r="D25" t="str">
            <v>272</v>
          </cell>
          <cell r="E25" t="str">
            <v>0033</v>
          </cell>
          <cell r="F25" t="str">
            <v>PROGRAMA DE GESTAO E MANUTENCAO DO PODER JUDICIARIO</v>
          </cell>
          <cell r="G25" t="str">
            <v>0181</v>
          </cell>
          <cell r="H25" t="str">
            <v>APOSENTADORIAS E PENSOES CIVIS DA UNIAO</v>
          </cell>
          <cell r="I25" t="str">
            <v>2</v>
          </cell>
          <cell r="J25" t="str">
            <v>0169</v>
          </cell>
          <cell r="K25" t="str">
            <v>CONTR.PATRONAL PARA O PLANO SEG.SOC.SERV.PUB.</v>
          </cell>
          <cell r="L25" t="str">
            <v>1</v>
          </cell>
          <cell r="M25">
            <v>60673366.490000002</v>
          </cell>
          <cell r="N25">
            <v>60673366.490000002</v>
          </cell>
          <cell r="O25">
            <v>60671721.350000001</v>
          </cell>
          <cell r="P25">
            <v>59774364.960000001</v>
          </cell>
        </row>
        <row r="26">
          <cell r="A26" t="str">
            <v>12104</v>
          </cell>
          <cell r="B26" t="str">
            <v>TRIBUNAL REGIONAL FEDERAL DA 3A. REGIAO</v>
          </cell>
          <cell r="C26" t="str">
            <v>28</v>
          </cell>
          <cell r="D26" t="str">
            <v>846</v>
          </cell>
          <cell r="E26" t="str">
            <v>0909</v>
          </cell>
          <cell r="F26" t="str">
            <v>OPERACOES ESPECIAIS: OUTROS ENCARGOS ESPECIAIS</v>
          </cell>
          <cell r="G26" t="str">
            <v>0536</v>
          </cell>
          <cell r="H26" t="str">
            <v>BENEFICIOS E PENSOES INDENIZATORIAS DECORRENTES DE LEGISLACA</v>
          </cell>
          <cell r="I26" t="str">
            <v>2</v>
          </cell>
          <cell r="J26" t="str">
            <v>0151</v>
          </cell>
          <cell r="K26" t="str">
            <v>RECURSOS LIVRES DA SEGURIDADE SOCIAL</v>
          </cell>
          <cell r="L26" t="str">
            <v>3</v>
          </cell>
          <cell r="M26">
            <v>25000</v>
          </cell>
          <cell r="N26">
            <v>25000</v>
          </cell>
          <cell r="O26">
            <v>17182.62</v>
          </cell>
          <cell r="P26">
            <v>17182.62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0"/>
  <sheetViews>
    <sheetView showGridLines="0" tabSelected="1" view="pageBreakPreview" zoomScale="85" zoomScaleNormal="100" zoomScaleSheetLayoutView="85" workbookViewId="0"/>
  </sheetViews>
  <sheetFormatPr defaultRowHeight="25.5" customHeight="1" x14ac:dyDescent="0.2"/>
  <cols>
    <col min="1" max="1" width="14.85546875" style="63" customWidth="1"/>
    <col min="2" max="2" width="39" style="63" customWidth="1"/>
    <col min="3" max="3" width="11.85546875" style="63" customWidth="1"/>
    <col min="4" max="4" width="19.28515625" style="63" customWidth="1"/>
    <col min="5" max="5" width="44.7109375" style="63" customWidth="1"/>
    <col min="6" max="6" width="61.5703125" style="63" customWidth="1"/>
    <col min="7" max="7" width="8.140625" style="64" customWidth="1"/>
    <col min="8" max="8" width="9.140625" style="64"/>
    <col min="9" max="9" width="36" style="64" customWidth="1"/>
    <col min="10" max="10" width="9.140625" style="64"/>
    <col min="11" max="11" width="13.28515625" style="64" customWidth="1"/>
    <col min="12" max="12" width="12" style="64" customWidth="1"/>
    <col min="13" max="13" width="13.85546875" style="64" customWidth="1"/>
    <col min="14" max="14" width="11.140625" style="64" customWidth="1"/>
    <col min="15" max="15" width="15.85546875" style="64" customWidth="1"/>
    <col min="16" max="16" width="13.28515625" style="65" customWidth="1"/>
    <col min="17" max="17" width="11" style="64" customWidth="1"/>
    <col min="18" max="18" width="13" style="65" customWidth="1"/>
    <col min="19" max="19" width="13" style="64" customWidth="1"/>
    <col min="20" max="20" width="9.28515625" style="65" bestFit="1" customWidth="1"/>
    <col min="21" max="21" width="14" style="5" bestFit="1" customWidth="1"/>
    <col min="22" max="22" width="9.28515625" style="5" bestFit="1" customWidth="1"/>
    <col min="23" max="23" width="12.140625" style="5" customWidth="1"/>
    <col min="24" max="24" width="9.28515625" style="5" bestFit="1" customWidth="1"/>
    <col min="25" max="16384" width="9.140625" style="5"/>
  </cols>
  <sheetData>
    <row r="1" spans="1:24" ht="25.5" customHeight="1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25.5" customHeight="1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25.5" customHeight="1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25.5" customHeight="1" x14ac:dyDescent="0.2">
      <c r="A4" s="7" t="s">
        <v>5</v>
      </c>
      <c r="B4" s="8">
        <v>44470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25.5" customHeight="1" thickBot="1" x14ac:dyDescent="0.25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25.5" customHeight="1" thickBot="1" x14ac:dyDescent="0.25">
      <c r="A6" s="11" t="s">
        <v>7</v>
      </c>
      <c r="B6" s="12"/>
      <c r="C6" s="12"/>
      <c r="D6" s="12"/>
      <c r="E6" s="12"/>
      <c r="F6" s="12"/>
      <c r="G6" s="12"/>
      <c r="H6" s="12"/>
      <c r="I6" s="12"/>
      <c r="J6" s="13"/>
      <c r="K6" s="14" t="s">
        <v>8</v>
      </c>
      <c r="L6" s="15" t="s">
        <v>9</v>
      </c>
      <c r="M6" s="16"/>
      <c r="N6" s="14" t="s">
        <v>10</v>
      </c>
      <c r="O6" s="14" t="s">
        <v>11</v>
      </c>
      <c r="P6" s="11" t="s">
        <v>12</v>
      </c>
      <c r="Q6" s="13"/>
      <c r="R6" s="14" t="s">
        <v>13</v>
      </c>
      <c r="S6" s="11" t="s">
        <v>14</v>
      </c>
      <c r="T6" s="12"/>
      <c r="U6" s="12"/>
      <c r="V6" s="12"/>
      <c r="W6" s="12"/>
      <c r="X6" s="13"/>
    </row>
    <row r="7" spans="1:24" ht="25.5" customHeight="1" x14ac:dyDescent="0.2">
      <c r="A7" s="17" t="s">
        <v>15</v>
      </c>
      <c r="B7" s="18"/>
      <c r="C7" s="19" t="s">
        <v>16</v>
      </c>
      <c r="D7" s="19" t="s">
        <v>17</v>
      </c>
      <c r="E7" s="20" t="s">
        <v>18</v>
      </c>
      <c r="F7" s="21"/>
      <c r="G7" s="19" t="s">
        <v>19</v>
      </c>
      <c r="H7" s="22" t="s">
        <v>20</v>
      </c>
      <c r="I7" s="23"/>
      <c r="J7" s="19" t="s">
        <v>21</v>
      </c>
      <c r="K7" s="24"/>
      <c r="L7" s="25" t="s">
        <v>22</v>
      </c>
      <c r="M7" s="25" t="s">
        <v>23</v>
      </c>
      <c r="N7" s="24"/>
      <c r="O7" s="24"/>
      <c r="P7" s="26" t="s">
        <v>24</v>
      </c>
      <c r="Q7" s="26" t="s">
        <v>25</v>
      </c>
      <c r="R7" s="24"/>
      <c r="S7" s="27" t="s">
        <v>26</v>
      </c>
      <c r="T7" s="28" t="s">
        <v>27</v>
      </c>
      <c r="U7" s="27" t="s">
        <v>28</v>
      </c>
      <c r="V7" s="29" t="s">
        <v>27</v>
      </c>
      <c r="W7" s="30" t="s">
        <v>29</v>
      </c>
      <c r="X7" s="29" t="s">
        <v>27</v>
      </c>
    </row>
    <row r="8" spans="1:24" ht="25.5" customHeight="1" thickBot="1" x14ac:dyDescent="0.25">
      <c r="A8" s="31" t="s">
        <v>30</v>
      </c>
      <c r="B8" s="31" t="s">
        <v>31</v>
      </c>
      <c r="C8" s="32"/>
      <c r="D8" s="32"/>
      <c r="E8" s="33" t="s">
        <v>32</v>
      </c>
      <c r="F8" s="33" t="s">
        <v>33</v>
      </c>
      <c r="G8" s="32"/>
      <c r="H8" s="33" t="s">
        <v>30</v>
      </c>
      <c r="I8" s="33" t="s">
        <v>31</v>
      </c>
      <c r="J8" s="32"/>
      <c r="K8" s="31" t="s">
        <v>34</v>
      </c>
      <c r="L8" s="34" t="s">
        <v>35</v>
      </c>
      <c r="M8" s="34" t="s">
        <v>36</v>
      </c>
      <c r="N8" s="34" t="s">
        <v>37</v>
      </c>
      <c r="O8" s="34" t="s">
        <v>38</v>
      </c>
      <c r="P8" s="34" t="s">
        <v>39</v>
      </c>
      <c r="Q8" s="34" t="s">
        <v>40</v>
      </c>
      <c r="R8" s="31" t="s">
        <v>41</v>
      </c>
      <c r="S8" s="35" t="s">
        <v>42</v>
      </c>
      <c r="T8" s="36" t="s">
        <v>43</v>
      </c>
      <c r="U8" s="35" t="s">
        <v>44</v>
      </c>
      <c r="V8" s="36" t="s">
        <v>45</v>
      </c>
      <c r="W8" s="37" t="s">
        <v>46</v>
      </c>
      <c r="X8" s="36" t="s">
        <v>47</v>
      </c>
    </row>
    <row r="9" spans="1:24" ht="25.5" customHeight="1" x14ac:dyDescent="0.2">
      <c r="A9" s="38" t="str">
        <f>+'[1]Access-Out'!A9</f>
        <v>12104</v>
      </c>
      <c r="B9" s="39" t="str">
        <f>+'[1]Access-Out'!B9</f>
        <v>TRIBUNAL REGIONAL FEDERAL DA 3A. REGIAO</v>
      </c>
      <c r="C9" s="40" t="str">
        <f>CONCATENATE('[1]Access-Out'!C9,".",'[1]Access-Out'!D9)</f>
        <v>02.061</v>
      </c>
      <c r="D9" s="40" t="str">
        <f>CONCATENATE('[1]Access-Out'!E9,".",'[1]Access-Out'!G9)</f>
        <v>0033.4224</v>
      </c>
      <c r="E9" s="39" t="str">
        <f>+'[1]Access-Out'!F9</f>
        <v>PROGRAMA DE GESTAO E MANUTENCAO DO PODER JUDICIARIO</v>
      </c>
      <c r="F9" s="41" t="str">
        <f>+'[1]Access-Out'!H9</f>
        <v>ASSISTENCIA JURIDICA A PESSOAS CARENTES</v>
      </c>
      <c r="G9" s="38" t="str">
        <f>IF('[1]Access-Out'!I9="1","F","S")</f>
        <v>F</v>
      </c>
      <c r="H9" s="38" t="str">
        <f>+'[1]Access-Out'!J9</f>
        <v>0100</v>
      </c>
      <c r="I9" s="42" t="str">
        <f>+'[1]Access-Out'!K9</f>
        <v>RECURSOS PRIMARIOS DE LIVRE APLICACAO</v>
      </c>
      <c r="J9" s="38" t="str">
        <f>+'[1]Access-Out'!L9</f>
        <v>3</v>
      </c>
      <c r="K9" s="43"/>
      <c r="L9" s="44"/>
      <c r="M9" s="44"/>
      <c r="N9" s="45">
        <f>+K9+L9-M9</f>
        <v>0</v>
      </c>
      <c r="O9" s="43"/>
      <c r="P9" s="46">
        <f>'[1]Access-Out'!M9</f>
        <v>5000</v>
      </c>
      <c r="Q9" s="46"/>
      <c r="R9" s="46">
        <f>N9-O9+P9</f>
        <v>5000</v>
      </c>
      <c r="S9" s="46">
        <f>'[1]Access-Out'!N9</f>
        <v>5000</v>
      </c>
      <c r="T9" s="47">
        <f>IF(R9&gt;0,S9/R9,0)</f>
        <v>1</v>
      </c>
      <c r="U9" s="46">
        <f>'[1]Access-Out'!O9</f>
        <v>644.20000000000005</v>
      </c>
      <c r="V9" s="48">
        <f>IF(R9&gt;0,U9/R9,0)</f>
        <v>0.12884000000000001</v>
      </c>
      <c r="W9" s="46">
        <f>'[1]Access-Out'!P9</f>
        <v>644.20000000000005</v>
      </c>
      <c r="X9" s="48">
        <f>IF(R9&gt;0,W9/R9,0)</f>
        <v>0.12884000000000001</v>
      </c>
    </row>
    <row r="10" spans="1:24" ht="25.5" customHeight="1" x14ac:dyDescent="0.2">
      <c r="A10" s="49" t="str">
        <f>+'[1]Access-Out'!A10</f>
        <v>12104</v>
      </c>
      <c r="B10" s="50" t="str">
        <f>+'[1]Access-Out'!B10</f>
        <v>TRIBUNAL REGIONAL FEDERAL DA 3A. REGIAO</v>
      </c>
      <c r="C10" s="49" t="str">
        <f>CONCATENATE('[1]Access-Out'!C10,".",'[1]Access-Out'!D10)</f>
        <v>02.061</v>
      </c>
      <c r="D10" s="49" t="str">
        <f>CONCATENATE('[1]Access-Out'!E10,".",'[1]Access-Out'!G10)</f>
        <v>0033.4257</v>
      </c>
      <c r="E10" s="50" t="str">
        <f>+'[1]Access-Out'!F10</f>
        <v>PROGRAMA DE GESTAO E MANUTENCAO DO PODER JUDICIARIO</v>
      </c>
      <c r="F10" s="51" t="str">
        <f>+'[1]Access-Out'!H10</f>
        <v>JULGAMENTO DE CAUSAS NA JUSTICA FEDERAL</v>
      </c>
      <c r="G10" s="49" t="str">
        <f>IF('[1]Access-Out'!I10="1","F","S")</f>
        <v>F</v>
      </c>
      <c r="H10" s="49" t="str">
        <f>+'[1]Access-Out'!J10</f>
        <v>0100</v>
      </c>
      <c r="I10" s="50" t="str">
        <f>+'[1]Access-Out'!K10</f>
        <v>RECURSOS PRIMARIOS DE LIVRE APLICACAO</v>
      </c>
      <c r="J10" s="49" t="str">
        <f>+'[1]Access-Out'!L10</f>
        <v>4</v>
      </c>
      <c r="K10" s="52"/>
      <c r="L10" s="52"/>
      <c r="M10" s="52"/>
      <c r="N10" s="53">
        <f t="shared" ref="N10:N26" si="0">+K10+L10-M10</f>
        <v>0</v>
      </c>
      <c r="O10" s="52"/>
      <c r="P10" s="54">
        <f>'[1]Access-Out'!M10</f>
        <v>10935906</v>
      </c>
      <c r="Q10" s="54"/>
      <c r="R10" s="54">
        <f t="shared" ref="R10:R26" si="1">N10-O10+P10</f>
        <v>10935906</v>
      </c>
      <c r="S10" s="54">
        <f>'[1]Access-Out'!N10</f>
        <v>7358536.0499999998</v>
      </c>
      <c r="T10" s="55">
        <f t="shared" ref="T10:T27" si="2">IF(R10&gt;0,S10/R10,0)</f>
        <v>0.67287850224755041</v>
      </c>
      <c r="U10" s="54">
        <f>'[1]Access-Out'!O10</f>
        <v>3142400.49</v>
      </c>
      <c r="V10" s="55">
        <f t="shared" ref="V10:V27" si="3">IF(R10&gt;0,U10/R10,0)</f>
        <v>0.28734706479737482</v>
      </c>
      <c r="W10" s="54">
        <f>'[1]Access-Out'!P10</f>
        <v>1721559</v>
      </c>
      <c r="X10" s="55">
        <f t="shared" ref="X10:X27" si="4">IF(R10&gt;0,W10/R10,0)</f>
        <v>0.15742262232319845</v>
      </c>
    </row>
    <row r="11" spans="1:24" ht="25.5" customHeight="1" x14ac:dyDescent="0.2">
      <c r="A11" s="49" t="str">
        <f>+'[1]Access-Out'!A11</f>
        <v>12104</v>
      </c>
      <c r="B11" s="50" t="str">
        <f>+'[1]Access-Out'!B11</f>
        <v>TRIBUNAL REGIONAL FEDERAL DA 3A. REGIAO</v>
      </c>
      <c r="C11" s="49" t="str">
        <f>CONCATENATE('[1]Access-Out'!C11,".",'[1]Access-Out'!D11)</f>
        <v>02.061</v>
      </c>
      <c r="D11" s="49" t="str">
        <f>CONCATENATE('[1]Access-Out'!E11,".",'[1]Access-Out'!G11)</f>
        <v>0033.4257</v>
      </c>
      <c r="E11" s="50" t="str">
        <f>+'[1]Access-Out'!F11</f>
        <v>PROGRAMA DE GESTAO E MANUTENCAO DO PODER JUDICIARIO</v>
      </c>
      <c r="F11" s="50" t="str">
        <f>+'[1]Access-Out'!H11</f>
        <v>JULGAMENTO DE CAUSAS NA JUSTICA FEDERAL</v>
      </c>
      <c r="G11" s="49" t="str">
        <f>IF('[1]Access-Out'!I11="1","F","S")</f>
        <v>F</v>
      </c>
      <c r="H11" s="49" t="str">
        <f>+'[1]Access-Out'!J11</f>
        <v>0100</v>
      </c>
      <c r="I11" s="50" t="str">
        <f>+'[1]Access-Out'!K11</f>
        <v>RECURSOS PRIMARIOS DE LIVRE APLICACAO</v>
      </c>
      <c r="J11" s="49" t="str">
        <f>+'[1]Access-Out'!L11</f>
        <v>3</v>
      </c>
      <c r="K11" s="54"/>
      <c r="L11" s="54"/>
      <c r="M11" s="54"/>
      <c r="N11" s="52">
        <f t="shared" si="0"/>
        <v>0</v>
      </c>
      <c r="O11" s="54"/>
      <c r="P11" s="54">
        <f>'[1]Access-Out'!M11</f>
        <v>34395540</v>
      </c>
      <c r="Q11" s="54"/>
      <c r="R11" s="54">
        <f t="shared" si="1"/>
        <v>34395540</v>
      </c>
      <c r="S11" s="56">
        <f>'[1]Access-Out'!N11</f>
        <v>29488234.25</v>
      </c>
      <c r="T11" s="55">
        <f t="shared" si="2"/>
        <v>0.85732726539545534</v>
      </c>
      <c r="U11" s="54">
        <f>'[1]Access-Out'!O11</f>
        <v>19383222.350000001</v>
      </c>
      <c r="V11" s="55">
        <f t="shared" si="3"/>
        <v>0.56353882945288836</v>
      </c>
      <c r="W11" s="54">
        <f>'[1]Access-Out'!P11</f>
        <v>18935936.120000001</v>
      </c>
      <c r="X11" s="55">
        <f t="shared" si="4"/>
        <v>0.55053463675813785</v>
      </c>
    </row>
    <row r="12" spans="1:24" ht="25.5" customHeight="1" x14ac:dyDescent="0.2">
      <c r="A12" s="49" t="str">
        <f>+'[1]Access-Out'!A12</f>
        <v>12104</v>
      </c>
      <c r="B12" s="50" t="str">
        <f>+'[1]Access-Out'!B12</f>
        <v>TRIBUNAL REGIONAL FEDERAL DA 3A. REGIAO</v>
      </c>
      <c r="C12" s="49" t="str">
        <f>CONCATENATE('[1]Access-Out'!C12,".",'[1]Access-Out'!D12)</f>
        <v>02.061</v>
      </c>
      <c r="D12" s="49" t="str">
        <f>CONCATENATE('[1]Access-Out'!E12,".",'[1]Access-Out'!G12)</f>
        <v>0033.4257</v>
      </c>
      <c r="E12" s="50" t="str">
        <f>+'[1]Access-Out'!F12</f>
        <v>PROGRAMA DE GESTAO E MANUTENCAO DO PODER JUDICIARIO</v>
      </c>
      <c r="F12" s="50" t="str">
        <f>+'[1]Access-Out'!H12</f>
        <v>JULGAMENTO DE CAUSAS NA JUSTICA FEDERAL</v>
      </c>
      <c r="G12" s="49" t="str">
        <f>IF('[1]Access-Out'!I12="1","F","S")</f>
        <v>F</v>
      </c>
      <c r="H12" s="49" t="str">
        <f>+'[1]Access-Out'!J12</f>
        <v>0127</v>
      </c>
      <c r="I12" s="50" t="str">
        <f>+'[1]Access-Out'!K12</f>
        <v>CUSTAS JUDICIAIS</v>
      </c>
      <c r="J12" s="49" t="str">
        <f>+'[1]Access-Out'!L12</f>
        <v>4</v>
      </c>
      <c r="K12" s="54"/>
      <c r="L12" s="54"/>
      <c r="M12" s="54"/>
      <c r="N12" s="52">
        <f t="shared" si="0"/>
        <v>0</v>
      </c>
      <c r="O12" s="54"/>
      <c r="P12" s="54">
        <f>'[1]Access-Out'!M12</f>
        <v>600000</v>
      </c>
      <c r="Q12" s="54"/>
      <c r="R12" s="54">
        <f t="shared" si="1"/>
        <v>600000</v>
      </c>
      <c r="S12" s="56">
        <f>'[1]Access-Out'!N12</f>
        <v>0</v>
      </c>
      <c r="T12" s="55">
        <f t="shared" si="2"/>
        <v>0</v>
      </c>
      <c r="U12" s="54">
        <f>'[1]Access-Out'!O12</f>
        <v>0</v>
      </c>
      <c r="V12" s="55">
        <f t="shared" si="3"/>
        <v>0</v>
      </c>
      <c r="W12" s="54">
        <f>'[1]Access-Out'!P12</f>
        <v>0</v>
      </c>
      <c r="X12" s="55">
        <f t="shared" si="4"/>
        <v>0</v>
      </c>
    </row>
    <row r="13" spans="1:24" ht="25.5" customHeight="1" x14ac:dyDescent="0.2">
      <c r="A13" s="49" t="str">
        <f>+'[1]Access-Out'!A13</f>
        <v>12104</v>
      </c>
      <c r="B13" s="50" t="str">
        <f>+'[1]Access-Out'!B13</f>
        <v>TRIBUNAL REGIONAL FEDERAL DA 3A. REGIAO</v>
      </c>
      <c r="C13" s="49" t="str">
        <f>CONCATENATE('[1]Access-Out'!C13,".",'[1]Access-Out'!D13)</f>
        <v>02.061</v>
      </c>
      <c r="D13" s="49" t="str">
        <f>CONCATENATE('[1]Access-Out'!E13,".",'[1]Access-Out'!G13)</f>
        <v>0033.4257</v>
      </c>
      <c r="E13" s="50" t="str">
        <f>+'[1]Access-Out'!F13</f>
        <v>PROGRAMA DE GESTAO E MANUTENCAO DO PODER JUDICIARIO</v>
      </c>
      <c r="F13" s="50" t="str">
        <f>+'[1]Access-Out'!H13</f>
        <v>JULGAMENTO DE CAUSAS NA JUSTICA FEDERAL</v>
      </c>
      <c r="G13" s="49" t="str">
        <f>IF('[1]Access-Out'!I13="1","F","S")</f>
        <v>F</v>
      </c>
      <c r="H13" s="49" t="str">
        <f>+'[1]Access-Out'!J13</f>
        <v>0127</v>
      </c>
      <c r="I13" s="50" t="str">
        <f>+'[1]Access-Out'!K13</f>
        <v>CUSTAS JUDICIAIS</v>
      </c>
      <c r="J13" s="49" t="str">
        <f>+'[1]Access-Out'!L13</f>
        <v>3</v>
      </c>
      <c r="K13" s="54"/>
      <c r="L13" s="54"/>
      <c r="M13" s="54"/>
      <c r="N13" s="52">
        <f t="shared" si="0"/>
        <v>0</v>
      </c>
      <c r="O13" s="54"/>
      <c r="P13" s="54">
        <f>'[1]Access-Out'!M13</f>
        <v>6544983</v>
      </c>
      <c r="Q13" s="54"/>
      <c r="R13" s="54">
        <f t="shared" si="1"/>
        <v>6544983</v>
      </c>
      <c r="S13" s="56">
        <f>'[1]Access-Out'!N13</f>
        <v>6328746.9699999997</v>
      </c>
      <c r="T13" s="55">
        <f t="shared" si="2"/>
        <v>0.96696155971680897</v>
      </c>
      <c r="U13" s="54">
        <f>'[1]Access-Out'!O13</f>
        <v>4707655.71</v>
      </c>
      <c r="V13" s="55">
        <f t="shared" si="3"/>
        <v>0.71927699583024129</v>
      </c>
      <c r="W13" s="54">
        <f>'[1]Access-Out'!P13</f>
        <v>4217451.09</v>
      </c>
      <c r="X13" s="55">
        <f t="shared" si="4"/>
        <v>0.64437922757018617</v>
      </c>
    </row>
    <row r="14" spans="1:24" ht="25.5" customHeight="1" x14ac:dyDescent="0.2">
      <c r="A14" s="49" t="str">
        <f>+'[1]Access-Out'!A14</f>
        <v>12104</v>
      </c>
      <c r="B14" s="50" t="str">
        <f>+'[1]Access-Out'!B14</f>
        <v>TRIBUNAL REGIONAL FEDERAL DA 3A. REGIAO</v>
      </c>
      <c r="C14" s="49" t="str">
        <f>CONCATENATE('[1]Access-Out'!C14,".",'[1]Access-Out'!D14)</f>
        <v>02.122</v>
      </c>
      <c r="D14" s="49" t="str">
        <f>CONCATENATE('[1]Access-Out'!E14,".",'[1]Access-Out'!G14)</f>
        <v>0033.15NZ</v>
      </c>
      <c r="E14" s="50" t="str">
        <f>+'[1]Access-Out'!F14</f>
        <v>PROGRAMA DE GESTAO E MANUTENCAO DO PODER JUDICIARIO</v>
      </c>
      <c r="F14" s="50" t="str">
        <f>+'[1]Access-Out'!H14</f>
        <v>REFORMA DO EDIFICIO-SEDE DO TRIBUNAL REGIONAL FEDERAL DA 3.</v>
      </c>
      <c r="G14" s="49" t="str">
        <f>IF('[1]Access-Out'!I14="1","F","S")</f>
        <v>F</v>
      </c>
      <c r="H14" s="49" t="str">
        <f>+'[1]Access-Out'!J14</f>
        <v>0100</v>
      </c>
      <c r="I14" s="50" t="str">
        <f>+'[1]Access-Out'!K14</f>
        <v>RECURSOS PRIMARIOS DE LIVRE APLICACAO</v>
      </c>
      <c r="J14" s="49" t="str">
        <f>+'[1]Access-Out'!L14</f>
        <v>4</v>
      </c>
      <c r="K14" s="52"/>
      <c r="L14" s="52"/>
      <c r="M14" s="52"/>
      <c r="N14" s="52">
        <f t="shared" si="0"/>
        <v>0</v>
      </c>
      <c r="O14" s="52"/>
      <c r="P14" s="54">
        <f>'[1]Access-Out'!M14</f>
        <v>5000000</v>
      </c>
      <c r="Q14" s="54"/>
      <c r="R14" s="54">
        <f t="shared" si="1"/>
        <v>5000000</v>
      </c>
      <c r="S14" s="56">
        <f>'[1]Access-Out'!N14</f>
        <v>23099.65</v>
      </c>
      <c r="T14" s="55">
        <f t="shared" si="2"/>
        <v>4.6199300000000004E-3</v>
      </c>
      <c r="U14" s="54">
        <f>'[1]Access-Out'!O14</f>
        <v>0</v>
      </c>
      <c r="V14" s="55">
        <f t="shared" si="3"/>
        <v>0</v>
      </c>
      <c r="W14" s="54">
        <f>'[1]Access-Out'!P14</f>
        <v>0</v>
      </c>
      <c r="X14" s="55">
        <f t="shared" si="4"/>
        <v>0</v>
      </c>
    </row>
    <row r="15" spans="1:24" ht="25.5" customHeight="1" x14ac:dyDescent="0.2">
      <c r="A15" s="49" t="str">
        <f>+'[1]Access-Out'!A15</f>
        <v>12104</v>
      </c>
      <c r="B15" s="50" t="str">
        <f>+'[1]Access-Out'!B15</f>
        <v>TRIBUNAL REGIONAL FEDERAL DA 3A. REGIAO</v>
      </c>
      <c r="C15" s="49" t="str">
        <f>CONCATENATE('[1]Access-Out'!C15,".",'[1]Access-Out'!D15)</f>
        <v>02.122</v>
      </c>
      <c r="D15" s="49" t="str">
        <f>CONCATENATE('[1]Access-Out'!E15,".",'[1]Access-Out'!G15)</f>
        <v>0033.20TP</v>
      </c>
      <c r="E15" s="50" t="str">
        <f>+'[1]Access-Out'!F15</f>
        <v>PROGRAMA DE GESTAO E MANUTENCAO DO PODER JUDICIARIO</v>
      </c>
      <c r="F15" s="50" t="str">
        <f>+'[1]Access-Out'!H15</f>
        <v>ATIVOS CIVIS DA UNIAO</v>
      </c>
      <c r="G15" s="49" t="str">
        <f>IF('[1]Access-Out'!I15="1","F","S")</f>
        <v>F</v>
      </c>
      <c r="H15" s="49" t="str">
        <f>+'[1]Access-Out'!J15</f>
        <v>0100</v>
      </c>
      <c r="I15" s="50" t="str">
        <f>+'[1]Access-Out'!K15</f>
        <v>RECURSOS PRIMARIOS DE LIVRE APLICACAO</v>
      </c>
      <c r="J15" s="49" t="str">
        <f>+'[1]Access-Out'!L15</f>
        <v>1</v>
      </c>
      <c r="K15" s="54"/>
      <c r="L15" s="54"/>
      <c r="M15" s="54"/>
      <c r="N15" s="52">
        <f t="shared" si="0"/>
        <v>0</v>
      </c>
      <c r="O15" s="54"/>
      <c r="P15" s="54">
        <f>'[1]Access-Out'!M15</f>
        <v>333675997.38</v>
      </c>
      <c r="Q15" s="54"/>
      <c r="R15" s="54">
        <f t="shared" si="1"/>
        <v>333675997.38</v>
      </c>
      <c r="S15" s="56">
        <f>'[1]Access-Out'!N15</f>
        <v>333675997.38</v>
      </c>
      <c r="T15" s="55">
        <f t="shared" si="2"/>
        <v>1</v>
      </c>
      <c r="U15" s="54">
        <f>'[1]Access-Out'!O15</f>
        <v>333666770.10000002</v>
      </c>
      <c r="V15" s="55">
        <f t="shared" si="3"/>
        <v>0.99997234658749079</v>
      </c>
      <c r="W15" s="54">
        <f>'[1]Access-Out'!P15</f>
        <v>331963733.27999997</v>
      </c>
      <c r="X15" s="55">
        <f t="shared" si="4"/>
        <v>0.99486848285928686</v>
      </c>
    </row>
    <row r="16" spans="1:24" ht="25.5" customHeight="1" x14ac:dyDescent="0.2">
      <c r="A16" s="49" t="str">
        <f>+'[1]Access-Out'!A16</f>
        <v>12104</v>
      </c>
      <c r="B16" s="50" t="str">
        <f>+'[1]Access-Out'!B16</f>
        <v>TRIBUNAL REGIONAL FEDERAL DA 3A. REGIAO</v>
      </c>
      <c r="C16" s="49" t="str">
        <f>CONCATENATE('[1]Access-Out'!C16,".",'[1]Access-Out'!D16)</f>
        <v>02.122</v>
      </c>
      <c r="D16" s="49" t="str">
        <f>CONCATENATE('[1]Access-Out'!E16,".",'[1]Access-Out'!G16)</f>
        <v>0033.216H</v>
      </c>
      <c r="E16" s="50" t="str">
        <f>+'[1]Access-Out'!F16</f>
        <v>PROGRAMA DE GESTAO E MANUTENCAO DO PODER JUDICIARIO</v>
      </c>
      <c r="F16" s="50" t="str">
        <f>+'[1]Access-Out'!H16</f>
        <v>AJUDA DE CUSTO PARA MORADIA OU AUXILIO-MORADIA A AGENTES PUB</v>
      </c>
      <c r="G16" s="49" t="str">
        <f>IF('[1]Access-Out'!I16="1","F","S")</f>
        <v>F</v>
      </c>
      <c r="H16" s="49" t="str">
        <f>+'[1]Access-Out'!J16</f>
        <v>0100</v>
      </c>
      <c r="I16" s="50" t="str">
        <f>+'[1]Access-Out'!K16</f>
        <v>RECURSOS PRIMARIOS DE LIVRE APLICACAO</v>
      </c>
      <c r="J16" s="49" t="str">
        <f>+'[1]Access-Out'!L16</f>
        <v>3</v>
      </c>
      <c r="K16" s="54"/>
      <c r="L16" s="54"/>
      <c r="M16" s="54"/>
      <c r="N16" s="52">
        <f t="shared" si="0"/>
        <v>0</v>
      </c>
      <c r="O16" s="54"/>
      <c r="P16" s="54">
        <f>'[1]Access-Out'!M16</f>
        <v>30092</v>
      </c>
      <c r="Q16" s="54"/>
      <c r="R16" s="54">
        <f t="shared" si="1"/>
        <v>30092</v>
      </c>
      <c r="S16" s="56">
        <f>'[1]Access-Out'!N16</f>
        <v>30092</v>
      </c>
      <c r="T16" s="55">
        <f t="shared" si="2"/>
        <v>1</v>
      </c>
      <c r="U16" s="54">
        <f>'[1]Access-Out'!O16</f>
        <v>25091.200000000001</v>
      </c>
      <c r="V16" s="55">
        <f t="shared" si="3"/>
        <v>0.83381629669015023</v>
      </c>
      <c r="W16" s="54">
        <f>'[1]Access-Out'!P16</f>
        <v>25091.200000000001</v>
      </c>
      <c r="X16" s="55">
        <f t="shared" si="4"/>
        <v>0.83381629669015023</v>
      </c>
    </row>
    <row r="17" spans="1:24" ht="25.5" customHeight="1" x14ac:dyDescent="0.2">
      <c r="A17" s="49" t="str">
        <f>+'[1]Access-Out'!A17</f>
        <v>12104</v>
      </c>
      <c r="B17" s="50" t="str">
        <f>+'[1]Access-Out'!B17</f>
        <v>TRIBUNAL REGIONAL FEDERAL DA 3A. REGIAO</v>
      </c>
      <c r="C17" s="49" t="str">
        <f>CONCATENATE('[1]Access-Out'!C17,".",'[1]Access-Out'!D17)</f>
        <v>02.126</v>
      </c>
      <c r="D17" s="49" t="str">
        <f>CONCATENATE('[1]Access-Out'!E17,".",'[1]Access-Out'!G17)</f>
        <v>0033.151W</v>
      </c>
      <c r="E17" s="50" t="str">
        <f>+'[1]Access-Out'!F17</f>
        <v>PROGRAMA DE GESTAO E MANUTENCAO DO PODER JUDICIARIO</v>
      </c>
      <c r="F17" s="50" t="str">
        <f>+'[1]Access-Out'!H17</f>
        <v>DESENVOLVIMENTO E IMPLANTACAO DO SISTEMA PROCESSO JUDICIAL E</v>
      </c>
      <c r="G17" s="49" t="str">
        <f>IF('[1]Access-Out'!I17="1","F","S")</f>
        <v>F</v>
      </c>
      <c r="H17" s="49" t="str">
        <f>+'[1]Access-Out'!J17</f>
        <v>0100</v>
      </c>
      <c r="I17" s="50" t="str">
        <f>+'[1]Access-Out'!K17</f>
        <v>RECURSOS PRIMARIOS DE LIVRE APLICACAO</v>
      </c>
      <c r="J17" s="49" t="str">
        <f>+'[1]Access-Out'!L17</f>
        <v>4</v>
      </c>
      <c r="K17" s="52"/>
      <c r="L17" s="52"/>
      <c r="M17" s="52"/>
      <c r="N17" s="52">
        <f t="shared" si="0"/>
        <v>0</v>
      </c>
      <c r="O17" s="52"/>
      <c r="P17" s="54">
        <f>'[1]Access-Out'!M17</f>
        <v>1000000</v>
      </c>
      <c r="Q17" s="54"/>
      <c r="R17" s="54">
        <f t="shared" si="1"/>
        <v>1000000</v>
      </c>
      <c r="S17" s="56">
        <f>'[1]Access-Out'!N17</f>
        <v>990695.5</v>
      </c>
      <c r="T17" s="55">
        <f t="shared" si="2"/>
        <v>0.99069549999999995</v>
      </c>
      <c r="U17" s="54">
        <f>'[1]Access-Out'!O17</f>
        <v>0</v>
      </c>
      <c r="V17" s="55">
        <f t="shared" si="3"/>
        <v>0</v>
      </c>
      <c r="W17" s="54">
        <f>'[1]Access-Out'!P17</f>
        <v>0</v>
      </c>
      <c r="X17" s="55">
        <f t="shared" si="4"/>
        <v>0</v>
      </c>
    </row>
    <row r="18" spans="1:24" ht="25.5" customHeight="1" x14ac:dyDescent="0.2">
      <c r="A18" s="49" t="str">
        <f>+'[1]Access-Out'!A18</f>
        <v>12104</v>
      </c>
      <c r="B18" s="50" t="str">
        <f>+'[1]Access-Out'!B18</f>
        <v>TRIBUNAL REGIONAL FEDERAL DA 3A. REGIAO</v>
      </c>
      <c r="C18" s="49" t="str">
        <f>CONCATENATE('[1]Access-Out'!C18,".",'[1]Access-Out'!D18)</f>
        <v>02.126</v>
      </c>
      <c r="D18" s="49" t="str">
        <f>CONCATENATE('[1]Access-Out'!E18,".",'[1]Access-Out'!G18)</f>
        <v>0033.151W</v>
      </c>
      <c r="E18" s="50" t="str">
        <f>+'[1]Access-Out'!F18</f>
        <v>PROGRAMA DE GESTAO E MANUTENCAO DO PODER JUDICIARIO</v>
      </c>
      <c r="F18" s="50" t="str">
        <f>+'[1]Access-Out'!H18</f>
        <v>DESENVOLVIMENTO E IMPLANTACAO DO SISTEMA PROCESSO JUDICIAL E</v>
      </c>
      <c r="G18" s="49" t="str">
        <f>IF('[1]Access-Out'!I18="1","F","S")</f>
        <v>F</v>
      </c>
      <c r="H18" s="49" t="str">
        <f>+'[1]Access-Out'!J18</f>
        <v>0100</v>
      </c>
      <c r="I18" s="50" t="str">
        <f>+'[1]Access-Out'!K18</f>
        <v>RECURSOS PRIMARIOS DE LIVRE APLICACAO</v>
      </c>
      <c r="J18" s="49" t="str">
        <f>+'[1]Access-Out'!L18</f>
        <v>3</v>
      </c>
      <c r="K18" s="52"/>
      <c r="L18" s="52"/>
      <c r="M18" s="52"/>
      <c r="N18" s="52">
        <f t="shared" si="0"/>
        <v>0</v>
      </c>
      <c r="O18" s="52"/>
      <c r="P18" s="54">
        <f>'[1]Access-Out'!M18</f>
        <v>800000</v>
      </c>
      <c r="Q18" s="54"/>
      <c r="R18" s="54">
        <f t="shared" si="1"/>
        <v>800000</v>
      </c>
      <c r="S18" s="56">
        <f>'[1]Access-Out'!N18</f>
        <v>460935.64</v>
      </c>
      <c r="T18" s="55">
        <f t="shared" si="2"/>
        <v>0.57616955000000003</v>
      </c>
      <c r="U18" s="54">
        <f>'[1]Access-Out'!O18</f>
        <v>220540.39</v>
      </c>
      <c r="V18" s="55">
        <f t="shared" si="3"/>
        <v>0.27567548750000004</v>
      </c>
      <c r="W18" s="54">
        <f>'[1]Access-Out'!P18</f>
        <v>220540.39</v>
      </c>
      <c r="X18" s="55">
        <f t="shared" si="4"/>
        <v>0.27567548750000004</v>
      </c>
    </row>
    <row r="19" spans="1:24" ht="25.5" customHeight="1" x14ac:dyDescent="0.2">
      <c r="A19" s="49" t="str">
        <f>+'[1]Access-Out'!A19</f>
        <v>12104</v>
      </c>
      <c r="B19" s="50" t="str">
        <f>+'[1]Access-Out'!B19</f>
        <v>TRIBUNAL REGIONAL FEDERAL DA 3A. REGIAO</v>
      </c>
      <c r="C19" s="49" t="str">
        <f>CONCATENATE('[1]Access-Out'!C19,".",'[1]Access-Out'!D19)</f>
        <v>02.131</v>
      </c>
      <c r="D19" s="49" t="str">
        <f>CONCATENATE('[1]Access-Out'!E19,".",'[1]Access-Out'!G19)</f>
        <v>0033.219I</v>
      </c>
      <c r="E19" s="50" t="str">
        <f>+'[1]Access-Out'!F19</f>
        <v>PROGRAMA DE GESTAO E MANUTENCAO DO PODER JUDICIARIO</v>
      </c>
      <c r="F19" s="50" t="str">
        <f>+'[1]Access-Out'!H19</f>
        <v>PUBLICIDADE INSTITUCIONAL E DE UTILIDADE PUBLICA</v>
      </c>
      <c r="G19" s="49" t="str">
        <f>IF('[1]Access-Out'!I19="1","F","S")</f>
        <v>F</v>
      </c>
      <c r="H19" s="49" t="str">
        <f>+'[1]Access-Out'!J19</f>
        <v>0100</v>
      </c>
      <c r="I19" s="50" t="str">
        <f>+'[1]Access-Out'!K19</f>
        <v>RECURSOS PRIMARIOS DE LIVRE APLICACAO</v>
      </c>
      <c r="J19" s="49" t="str">
        <f>+'[1]Access-Out'!L19</f>
        <v>3</v>
      </c>
      <c r="K19" s="52"/>
      <c r="L19" s="52"/>
      <c r="M19" s="52"/>
      <c r="N19" s="52">
        <f t="shared" si="0"/>
        <v>0</v>
      </c>
      <c r="O19" s="52"/>
      <c r="P19" s="54">
        <f>'[1]Access-Out'!M19</f>
        <v>0</v>
      </c>
      <c r="Q19" s="54"/>
      <c r="R19" s="54">
        <f t="shared" si="1"/>
        <v>0</v>
      </c>
      <c r="S19" s="56">
        <f>'[1]Access-Out'!N19</f>
        <v>0</v>
      </c>
      <c r="T19" s="55">
        <f t="shared" si="2"/>
        <v>0</v>
      </c>
      <c r="U19" s="54">
        <f>'[1]Access-Out'!O19</f>
        <v>0</v>
      </c>
      <c r="V19" s="55">
        <f t="shared" si="3"/>
        <v>0</v>
      </c>
      <c r="W19" s="54">
        <f>'[1]Access-Out'!P19</f>
        <v>0</v>
      </c>
      <c r="X19" s="55">
        <f t="shared" si="4"/>
        <v>0</v>
      </c>
    </row>
    <row r="20" spans="1:24" ht="25.5" customHeight="1" x14ac:dyDescent="0.2">
      <c r="A20" s="49" t="str">
        <f>+'[1]Access-Out'!A20</f>
        <v>12104</v>
      </c>
      <c r="B20" s="50" t="str">
        <f>+'[1]Access-Out'!B20</f>
        <v>TRIBUNAL REGIONAL FEDERAL DA 3A. REGIAO</v>
      </c>
      <c r="C20" s="49" t="str">
        <f>CONCATENATE('[1]Access-Out'!C20,".",'[1]Access-Out'!D20)</f>
        <v>02.301</v>
      </c>
      <c r="D20" s="49" t="str">
        <f>CONCATENATE('[1]Access-Out'!E20,".",'[1]Access-Out'!G20)</f>
        <v>0033.2004</v>
      </c>
      <c r="E20" s="50" t="str">
        <f>+'[1]Access-Out'!F20</f>
        <v>PROGRAMA DE GESTAO E MANUTENCAO DO PODER JUDICIARIO</v>
      </c>
      <c r="F20" s="50" t="str">
        <f>+'[1]Access-Out'!H20</f>
        <v>ASSISTENCIA MEDICA E ODONTOLOGICA AOS SERVIDORES CIVIS, EMPR</v>
      </c>
      <c r="G20" s="49" t="str">
        <f>IF('[1]Access-Out'!I20="1","F","S")</f>
        <v>S</v>
      </c>
      <c r="H20" s="49" t="str">
        <f>+'[1]Access-Out'!J20</f>
        <v>0151</v>
      </c>
      <c r="I20" s="50" t="str">
        <f>+'[1]Access-Out'!K20</f>
        <v>RECURSOS LIVRES DA SEGURIDADE SOCIAL</v>
      </c>
      <c r="J20" s="49" t="str">
        <f>+'[1]Access-Out'!L20</f>
        <v>4</v>
      </c>
      <c r="K20" s="52"/>
      <c r="L20" s="52"/>
      <c r="M20" s="52"/>
      <c r="N20" s="52">
        <f t="shared" si="0"/>
        <v>0</v>
      </c>
      <c r="O20" s="52"/>
      <c r="P20" s="54">
        <f>'[1]Access-Out'!M20</f>
        <v>30000</v>
      </c>
      <c r="Q20" s="54"/>
      <c r="R20" s="54">
        <f t="shared" si="1"/>
        <v>30000</v>
      </c>
      <c r="S20" s="56">
        <f>'[1]Access-Out'!N20</f>
        <v>0</v>
      </c>
      <c r="T20" s="55">
        <f t="shared" si="2"/>
        <v>0</v>
      </c>
      <c r="U20" s="54">
        <f>'[1]Access-Out'!O20</f>
        <v>0</v>
      </c>
      <c r="V20" s="55">
        <f t="shared" si="3"/>
        <v>0</v>
      </c>
      <c r="W20" s="54">
        <f>'[1]Access-Out'!P20</f>
        <v>0</v>
      </c>
      <c r="X20" s="55">
        <f t="shared" si="4"/>
        <v>0</v>
      </c>
    </row>
    <row r="21" spans="1:24" ht="25.5" customHeight="1" x14ac:dyDescent="0.2">
      <c r="A21" s="49" t="str">
        <f>+'[1]Access-Out'!A21</f>
        <v>12104</v>
      </c>
      <c r="B21" s="50" t="str">
        <f>+'[1]Access-Out'!B21</f>
        <v>TRIBUNAL REGIONAL FEDERAL DA 3A. REGIAO</v>
      </c>
      <c r="C21" s="49" t="str">
        <f>CONCATENATE('[1]Access-Out'!C21,".",'[1]Access-Out'!D21)</f>
        <v>02.301</v>
      </c>
      <c r="D21" s="49" t="str">
        <f>CONCATENATE('[1]Access-Out'!E21,".",'[1]Access-Out'!G21)</f>
        <v>0033.2004</v>
      </c>
      <c r="E21" s="50" t="str">
        <f>+'[1]Access-Out'!F21</f>
        <v>PROGRAMA DE GESTAO E MANUTENCAO DO PODER JUDICIARIO</v>
      </c>
      <c r="F21" s="50" t="str">
        <f>+'[1]Access-Out'!H21</f>
        <v>ASSISTENCIA MEDICA E ODONTOLOGICA AOS SERVIDORES CIVIS, EMPR</v>
      </c>
      <c r="G21" s="49" t="str">
        <f>IF('[1]Access-Out'!I21="1","F","S")</f>
        <v>S</v>
      </c>
      <c r="H21" s="49" t="str">
        <f>+'[1]Access-Out'!J21</f>
        <v>0151</v>
      </c>
      <c r="I21" s="50" t="str">
        <f>+'[1]Access-Out'!K21</f>
        <v>RECURSOS LIVRES DA SEGURIDADE SOCIAL</v>
      </c>
      <c r="J21" s="49" t="str">
        <f>+'[1]Access-Out'!L21</f>
        <v>3</v>
      </c>
      <c r="K21" s="52"/>
      <c r="L21" s="52"/>
      <c r="M21" s="52"/>
      <c r="N21" s="52">
        <f t="shared" si="0"/>
        <v>0</v>
      </c>
      <c r="O21" s="52"/>
      <c r="P21" s="54">
        <f>'[1]Access-Out'!M21</f>
        <v>12394065</v>
      </c>
      <c r="Q21" s="54"/>
      <c r="R21" s="54">
        <f t="shared" si="1"/>
        <v>12394065</v>
      </c>
      <c r="S21" s="56">
        <f>'[1]Access-Out'!N21</f>
        <v>9920641.8900000006</v>
      </c>
      <c r="T21" s="55">
        <f t="shared" si="2"/>
        <v>0.80043487669299784</v>
      </c>
      <c r="U21" s="54">
        <f>'[1]Access-Out'!O21</f>
        <v>7844787.8200000003</v>
      </c>
      <c r="V21" s="55">
        <f t="shared" si="3"/>
        <v>0.63294712590259938</v>
      </c>
      <c r="W21" s="54">
        <f>'[1]Access-Out'!P21</f>
        <v>7844787.8200000003</v>
      </c>
      <c r="X21" s="55">
        <f t="shared" si="4"/>
        <v>0.63294712590259938</v>
      </c>
    </row>
    <row r="22" spans="1:24" ht="25.5" customHeight="1" x14ac:dyDescent="0.2">
      <c r="A22" s="49" t="str">
        <f>+'[1]Access-Out'!A22</f>
        <v>12104</v>
      </c>
      <c r="B22" s="50" t="str">
        <f>+'[1]Access-Out'!B22</f>
        <v>TRIBUNAL REGIONAL FEDERAL DA 3A. REGIAO</v>
      </c>
      <c r="C22" s="49" t="str">
        <f>CONCATENATE('[1]Access-Out'!C22,".",'[1]Access-Out'!D22)</f>
        <v>02.301</v>
      </c>
      <c r="D22" s="49" t="str">
        <f>CONCATENATE('[1]Access-Out'!E22,".",'[1]Access-Out'!G22)</f>
        <v>0033.212B</v>
      </c>
      <c r="E22" s="50" t="str">
        <f>+'[1]Access-Out'!F22</f>
        <v>PROGRAMA DE GESTAO E MANUTENCAO DO PODER JUDICIARIO</v>
      </c>
      <c r="F22" s="50" t="str">
        <f>+'[1]Access-Out'!H22</f>
        <v>BENEFICIOS OBRIGATORIOS AOS SERVIDORES CIVIS, EMPREGADOS, MI</v>
      </c>
      <c r="G22" s="49" t="str">
        <f>IF('[1]Access-Out'!I22="1","F","S")</f>
        <v>F</v>
      </c>
      <c r="H22" s="49" t="str">
        <f>+'[1]Access-Out'!J22</f>
        <v>0100</v>
      </c>
      <c r="I22" s="50" t="str">
        <f>+'[1]Access-Out'!K22</f>
        <v>RECURSOS PRIMARIOS DE LIVRE APLICACAO</v>
      </c>
      <c r="J22" s="49" t="str">
        <f>+'[1]Access-Out'!L22</f>
        <v>3</v>
      </c>
      <c r="K22" s="52"/>
      <c r="L22" s="52"/>
      <c r="M22" s="52"/>
      <c r="N22" s="52">
        <f t="shared" si="0"/>
        <v>0</v>
      </c>
      <c r="O22" s="52"/>
      <c r="P22" s="54">
        <f>'[1]Access-Out'!M22</f>
        <v>22546250.030000001</v>
      </c>
      <c r="Q22" s="54"/>
      <c r="R22" s="54">
        <f t="shared" si="1"/>
        <v>22546250.030000001</v>
      </c>
      <c r="S22" s="56">
        <f>'[1]Access-Out'!N22</f>
        <v>22546250.030000001</v>
      </c>
      <c r="T22" s="55">
        <f t="shared" si="2"/>
        <v>1</v>
      </c>
      <c r="U22" s="54">
        <f>'[1]Access-Out'!O22</f>
        <v>17838216.09</v>
      </c>
      <c r="V22" s="55">
        <f t="shared" si="3"/>
        <v>0.79118328175481512</v>
      </c>
      <c r="W22" s="54">
        <f>'[1]Access-Out'!P22</f>
        <v>17838216.09</v>
      </c>
      <c r="X22" s="55">
        <f t="shared" si="4"/>
        <v>0.79118328175481512</v>
      </c>
    </row>
    <row r="23" spans="1:24" ht="25.5" customHeight="1" x14ac:dyDescent="0.2">
      <c r="A23" s="49" t="str">
        <f>+'[1]Access-Out'!A23</f>
        <v>12104</v>
      </c>
      <c r="B23" s="50" t="str">
        <f>+'[1]Access-Out'!B23</f>
        <v>TRIBUNAL REGIONAL FEDERAL DA 3A. REGIAO</v>
      </c>
      <c r="C23" s="49" t="str">
        <f>CONCATENATE('[1]Access-Out'!C23,".",'[1]Access-Out'!D23)</f>
        <v>02.846</v>
      </c>
      <c r="D23" s="49" t="str">
        <f>CONCATENATE('[1]Access-Out'!E23,".",'[1]Access-Out'!G23)</f>
        <v>0033.09HB</v>
      </c>
      <c r="E23" s="50" t="str">
        <f>+'[1]Access-Out'!F23</f>
        <v>PROGRAMA DE GESTAO E MANUTENCAO DO PODER JUDICIARIO</v>
      </c>
      <c r="F23" s="50" t="str">
        <f>+'[1]Access-Out'!H23</f>
        <v>CONTRIBUICAO DA UNIAO, DE SUAS AUTARQUIAS E FUNDACOES PARA O</v>
      </c>
      <c r="G23" s="49" t="str">
        <f>IF('[1]Access-Out'!I23="1","F","S")</f>
        <v>F</v>
      </c>
      <c r="H23" s="49" t="str">
        <f>+'[1]Access-Out'!J23</f>
        <v>0100</v>
      </c>
      <c r="I23" s="50" t="str">
        <f>+'[1]Access-Out'!K23</f>
        <v>RECURSOS PRIMARIOS DE LIVRE APLICACAO</v>
      </c>
      <c r="J23" s="49" t="str">
        <f>+'[1]Access-Out'!L23</f>
        <v>1</v>
      </c>
      <c r="K23" s="52"/>
      <c r="L23" s="52"/>
      <c r="M23" s="52"/>
      <c r="N23" s="52">
        <f t="shared" si="0"/>
        <v>0</v>
      </c>
      <c r="O23" s="52"/>
      <c r="P23" s="54">
        <f>'[1]Access-Out'!M23</f>
        <v>66508083.020000003</v>
      </c>
      <c r="Q23" s="54"/>
      <c r="R23" s="54">
        <f t="shared" si="1"/>
        <v>66508083.020000003</v>
      </c>
      <c r="S23" s="56">
        <f>'[1]Access-Out'!N23</f>
        <v>66508083.020000003</v>
      </c>
      <c r="T23" s="55">
        <f t="shared" si="2"/>
        <v>1</v>
      </c>
      <c r="U23" s="54">
        <f>'[1]Access-Out'!O23</f>
        <v>66508083.020000003</v>
      </c>
      <c r="V23" s="55">
        <f t="shared" si="3"/>
        <v>1</v>
      </c>
      <c r="W23" s="54">
        <f>'[1]Access-Out'!P23</f>
        <v>66508083.020000003</v>
      </c>
      <c r="X23" s="55">
        <f t="shared" si="4"/>
        <v>1</v>
      </c>
    </row>
    <row r="24" spans="1:24" ht="25.5" customHeight="1" x14ac:dyDescent="0.2">
      <c r="A24" s="49" t="str">
        <f>+'[1]Access-Out'!A24</f>
        <v>12104</v>
      </c>
      <c r="B24" s="50" t="str">
        <f>+'[1]Access-Out'!B24</f>
        <v>TRIBUNAL REGIONAL FEDERAL DA 3A. REGIAO</v>
      </c>
      <c r="C24" s="49" t="str">
        <f>CONCATENATE('[1]Access-Out'!C24,".",'[1]Access-Out'!D24)</f>
        <v>09.272</v>
      </c>
      <c r="D24" s="49" t="str">
        <f>CONCATENATE('[1]Access-Out'!E24,".",'[1]Access-Out'!G24)</f>
        <v>0033.0181</v>
      </c>
      <c r="E24" s="50" t="str">
        <f>+'[1]Access-Out'!F24</f>
        <v>PROGRAMA DE GESTAO E MANUTENCAO DO PODER JUDICIARIO</v>
      </c>
      <c r="F24" s="50" t="str">
        <f>+'[1]Access-Out'!H24</f>
        <v>APOSENTADORIAS E PENSOES CIVIS DA UNIAO</v>
      </c>
      <c r="G24" s="49" t="str">
        <f>IF('[1]Access-Out'!I24="1","F","S")</f>
        <v>S</v>
      </c>
      <c r="H24" s="49" t="str">
        <f>+'[1]Access-Out'!J24</f>
        <v>0156</v>
      </c>
      <c r="I24" s="50" t="str">
        <f>+'[1]Access-Out'!K24</f>
        <v>CONTRIB.DO SERV.PARA O PLANO SEG.SOC.SERV.PUB</v>
      </c>
      <c r="J24" s="49" t="str">
        <f>+'[1]Access-Out'!L24</f>
        <v>1</v>
      </c>
      <c r="K24" s="52"/>
      <c r="L24" s="52"/>
      <c r="M24" s="52"/>
      <c r="N24" s="52">
        <f t="shared" si="0"/>
        <v>0</v>
      </c>
      <c r="O24" s="52"/>
      <c r="P24" s="54">
        <f>'[1]Access-Out'!M24</f>
        <v>64584955</v>
      </c>
      <c r="Q24" s="54"/>
      <c r="R24" s="54">
        <f t="shared" si="1"/>
        <v>64584955</v>
      </c>
      <c r="S24" s="56">
        <f>'[1]Access-Out'!N24</f>
        <v>64584955</v>
      </c>
      <c r="T24" s="55">
        <f t="shared" si="2"/>
        <v>1</v>
      </c>
      <c r="U24" s="54">
        <f>'[1]Access-Out'!O24</f>
        <v>64584895.520000003</v>
      </c>
      <c r="V24" s="55">
        <f t="shared" si="3"/>
        <v>0.99999907904247987</v>
      </c>
      <c r="W24" s="54">
        <f>'[1]Access-Out'!P24</f>
        <v>64584895.520000003</v>
      </c>
      <c r="X24" s="55">
        <f t="shared" si="4"/>
        <v>0.99999907904247987</v>
      </c>
    </row>
    <row r="25" spans="1:24" ht="25.5" customHeight="1" x14ac:dyDescent="0.2">
      <c r="A25" s="49" t="str">
        <f>+'[1]Access-Out'!A25</f>
        <v>12104</v>
      </c>
      <c r="B25" s="50" t="str">
        <f>+'[1]Access-Out'!B25</f>
        <v>TRIBUNAL REGIONAL FEDERAL DA 3A. REGIAO</v>
      </c>
      <c r="C25" s="49" t="str">
        <f>CONCATENATE('[1]Access-Out'!C25,".",'[1]Access-Out'!D25)</f>
        <v>09.272</v>
      </c>
      <c r="D25" s="49" t="str">
        <f>CONCATENATE('[1]Access-Out'!E25,".",'[1]Access-Out'!G25)</f>
        <v>0033.0181</v>
      </c>
      <c r="E25" s="50" t="str">
        <f>+'[1]Access-Out'!F25</f>
        <v>PROGRAMA DE GESTAO E MANUTENCAO DO PODER JUDICIARIO</v>
      </c>
      <c r="F25" s="50" t="str">
        <f>+'[1]Access-Out'!H25</f>
        <v>APOSENTADORIAS E PENSOES CIVIS DA UNIAO</v>
      </c>
      <c r="G25" s="49" t="str">
        <f>IF('[1]Access-Out'!I25="1","F","S")</f>
        <v>S</v>
      </c>
      <c r="H25" s="49" t="str">
        <f>+'[1]Access-Out'!J25</f>
        <v>0169</v>
      </c>
      <c r="I25" s="50" t="str">
        <f>+'[1]Access-Out'!K25</f>
        <v>CONTR.PATRONAL PARA O PLANO SEG.SOC.SERV.PUB.</v>
      </c>
      <c r="J25" s="49" t="str">
        <f>+'[1]Access-Out'!L25</f>
        <v>1</v>
      </c>
      <c r="K25" s="52"/>
      <c r="L25" s="52"/>
      <c r="M25" s="52"/>
      <c r="N25" s="52">
        <f t="shared" si="0"/>
        <v>0</v>
      </c>
      <c r="O25" s="52"/>
      <c r="P25" s="54">
        <f>'[1]Access-Out'!M25</f>
        <v>60673366.490000002</v>
      </c>
      <c r="Q25" s="54"/>
      <c r="R25" s="54">
        <f t="shared" si="1"/>
        <v>60673366.490000002</v>
      </c>
      <c r="S25" s="56">
        <f>'[1]Access-Out'!N25</f>
        <v>60673366.490000002</v>
      </c>
      <c r="T25" s="55">
        <f t="shared" si="2"/>
        <v>1</v>
      </c>
      <c r="U25" s="54">
        <f>'[1]Access-Out'!O25</f>
        <v>60671721.350000001</v>
      </c>
      <c r="V25" s="55">
        <f t="shared" si="3"/>
        <v>0.99997288530214867</v>
      </c>
      <c r="W25" s="54">
        <f>'[1]Access-Out'!P25</f>
        <v>59774364.960000001</v>
      </c>
      <c r="X25" s="55">
        <f t="shared" si="4"/>
        <v>0.98518292980910871</v>
      </c>
    </row>
    <row r="26" spans="1:24" ht="25.5" customHeight="1" thickBot="1" x14ac:dyDescent="0.25">
      <c r="A26" s="49" t="str">
        <f>+'[1]Access-Out'!A26</f>
        <v>12104</v>
      </c>
      <c r="B26" s="50" t="str">
        <f>+'[1]Access-Out'!B26</f>
        <v>TRIBUNAL REGIONAL FEDERAL DA 3A. REGIAO</v>
      </c>
      <c r="C26" s="49" t="str">
        <f>CONCATENATE('[1]Access-Out'!C26,".",'[1]Access-Out'!D26)</f>
        <v>28.846</v>
      </c>
      <c r="D26" s="49" t="str">
        <f>CONCATENATE('[1]Access-Out'!E26,".",'[1]Access-Out'!G26)</f>
        <v>0909.0536</v>
      </c>
      <c r="E26" s="50" t="str">
        <f>+'[1]Access-Out'!F26</f>
        <v>OPERACOES ESPECIAIS: OUTROS ENCARGOS ESPECIAIS</v>
      </c>
      <c r="F26" s="50" t="str">
        <f>+'[1]Access-Out'!H26</f>
        <v>BENEFICIOS E PENSOES INDENIZATORIAS DECORRENTES DE LEGISLACA</v>
      </c>
      <c r="G26" s="49" t="str">
        <f>IF('[1]Access-Out'!I26="1","F","S")</f>
        <v>S</v>
      </c>
      <c r="H26" s="49" t="str">
        <f>+'[1]Access-Out'!J26</f>
        <v>0151</v>
      </c>
      <c r="I26" s="50" t="str">
        <f>+'[1]Access-Out'!K26</f>
        <v>RECURSOS LIVRES DA SEGURIDADE SOCIAL</v>
      </c>
      <c r="J26" s="49" t="str">
        <f>+'[1]Access-Out'!L26</f>
        <v>3</v>
      </c>
      <c r="K26" s="52"/>
      <c r="L26" s="52"/>
      <c r="M26" s="52"/>
      <c r="N26" s="52">
        <f t="shared" si="0"/>
        <v>0</v>
      </c>
      <c r="O26" s="52"/>
      <c r="P26" s="54">
        <f>'[1]Access-Out'!M26</f>
        <v>25000</v>
      </c>
      <c r="Q26" s="54"/>
      <c r="R26" s="54">
        <f t="shared" si="1"/>
        <v>25000</v>
      </c>
      <c r="S26" s="56">
        <f>'[1]Access-Out'!N26</f>
        <v>25000</v>
      </c>
      <c r="T26" s="55">
        <f t="shared" si="2"/>
        <v>1</v>
      </c>
      <c r="U26" s="54">
        <f>'[1]Access-Out'!O26</f>
        <v>17182.62</v>
      </c>
      <c r="V26" s="55">
        <f t="shared" si="3"/>
        <v>0.68730479999999994</v>
      </c>
      <c r="W26" s="54">
        <f>'[1]Access-Out'!P26</f>
        <v>17182.62</v>
      </c>
      <c r="X26" s="55">
        <f t="shared" si="4"/>
        <v>0.68730479999999994</v>
      </c>
    </row>
    <row r="27" spans="1:24" ht="25.5" customHeight="1" thickBot="1" x14ac:dyDescent="0.25">
      <c r="A27" s="15" t="s">
        <v>48</v>
      </c>
      <c r="B27" s="57"/>
      <c r="C27" s="57"/>
      <c r="D27" s="57"/>
      <c r="E27" s="57"/>
      <c r="F27" s="57"/>
      <c r="G27" s="57"/>
      <c r="H27" s="57"/>
      <c r="I27" s="57"/>
      <c r="J27" s="16"/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9">
        <f>SUM(P9:P26)</f>
        <v>619749237.91999996</v>
      </c>
      <c r="Q27" s="59">
        <f>SUM(Q9:Q26)</f>
        <v>0</v>
      </c>
      <c r="R27" s="59">
        <f>SUM(R9:R26)</f>
        <v>619749237.91999996</v>
      </c>
      <c r="S27" s="59">
        <f>SUM(S9:S26)</f>
        <v>602619633.87</v>
      </c>
      <c r="T27" s="60">
        <f t="shared" si="2"/>
        <v>0.97236042740852691</v>
      </c>
      <c r="U27" s="59">
        <f>SUM(U9:U26)</f>
        <v>578611210.8599999</v>
      </c>
      <c r="V27" s="60">
        <f t="shared" si="3"/>
        <v>0.93362149633605462</v>
      </c>
      <c r="W27" s="59">
        <f>SUM(W9:W26)</f>
        <v>573652485.30999994</v>
      </c>
      <c r="X27" s="60">
        <f t="shared" si="4"/>
        <v>0.92562031578334847</v>
      </c>
    </row>
    <row r="28" spans="1:24" ht="25.5" customHeight="1" x14ac:dyDescent="0.2">
      <c r="A28" s="2" t="s">
        <v>49</v>
      </c>
      <c r="B28" s="2"/>
      <c r="C28" s="2"/>
      <c r="D28" s="2"/>
      <c r="E28" s="2"/>
      <c r="F28" s="2"/>
      <c r="G28" s="2"/>
      <c r="H28" s="3"/>
      <c r="I28" s="3"/>
      <c r="J28" s="3"/>
      <c r="K28" s="2"/>
      <c r="L28" s="2"/>
      <c r="M28" s="2"/>
      <c r="N28" s="2"/>
      <c r="O28" s="2"/>
      <c r="P28" s="2"/>
      <c r="Q28" s="2"/>
      <c r="R28" s="2"/>
      <c r="S28" s="2"/>
      <c r="T28" s="2"/>
      <c r="U28" s="4"/>
      <c r="V28" s="2"/>
      <c r="W28" s="4"/>
      <c r="X28" s="2"/>
    </row>
    <row r="29" spans="1:24" ht="25.5" customHeight="1" x14ac:dyDescent="0.2">
      <c r="A29" s="2" t="s">
        <v>50</v>
      </c>
      <c r="B29" s="61"/>
      <c r="C29" s="2"/>
      <c r="D29" s="2"/>
      <c r="E29" s="2"/>
      <c r="F29" s="2"/>
      <c r="G29" s="2"/>
      <c r="H29" s="3"/>
      <c r="I29" s="3"/>
      <c r="J29" s="3"/>
      <c r="K29" s="2"/>
      <c r="L29" s="2"/>
      <c r="M29" s="2"/>
      <c r="N29" s="2"/>
      <c r="O29" s="2"/>
      <c r="P29" s="2"/>
      <c r="Q29" s="2"/>
      <c r="R29" s="2"/>
      <c r="S29" s="2"/>
      <c r="T29" s="2"/>
      <c r="U29" s="4"/>
      <c r="V29" s="2"/>
      <c r="W29" s="4"/>
      <c r="X29" s="2"/>
    </row>
    <row r="30" spans="1:24" ht="25.5" customHeight="1" x14ac:dyDescent="0.2">
      <c r="A30" s="62" t="s">
        <v>51</v>
      </c>
      <c r="B30" s="61"/>
      <c r="C30" s="2"/>
      <c r="D30" s="2"/>
      <c r="E30" s="2"/>
      <c r="F30" s="2"/>
      <c r="G30" s="2"/>
      <c r="H30" s="3"/>
      <c r="I30" s="3"/>
      <c r="J30" s="3"/>
      <c r="K30" s="2"/>
      <c r="L30" s="2"/>
      <c r="M30" s="2"/>
      <c r="N30" s="2"/>
      <c r="O30" s="2"/>
      <c r="P30" s="2"/>
      <c r="Q30" s="2"/>
      <c r="R30" s="2"/>
      <c r="S30" s="2"/>
      <c r="T30" s="2"/>
      <c r="U30" s="4"/>
      <c r="V30" s="2"/>
      <c r="W30" s="4"/>
      <c r="X30" s="2"/>
    </row>
  </sheetData>
  <mergeCells count="17">
    <mergeCell ref="A27:J27"/>
    <mergeCell ref="C7:C8"/>
    <mergeCell ref="D7:D8"/>
    <mergeCell ref="E7:F7"/>
    <mergeCell ref="G7:G8"/>
    <mergeCell ref="H7:I7"/>
    <mergeCell ref="J7:J8"/>
    <mergeCell ref="A5:X5"/>
    <mergeCell ref="A6:J6"/>
    <mergeCell ref="K6:K7"/>
    <mergeCell ref="L6:M6"/>
    <mergeCell ref="N6:N7"/>
    <mergeCell ref="O6:O7"/>
    <mergeCell ref="P6:Q6"/>
    <mergeCell ref="R6:R7"/>
    <mergeCell ref="S6:X6"/>
    <mergeCell ref="A7:B7"/>
  </mergeCells>
  <printOptions horizontalCentered="1"/>
  <pageMargins left="0.19685039370078741" right="0.19685039370078741" top="0.98425196850393704" bottom="0.98425196850393704" header="0.51181102362204722" footer="0.51181102362204722"/>
  <pageSetup paperSize="9" scale="34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Out</vt:lpstr>
      <vt:lpstr>Out!Area_de_impressao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2021-11-12T20:54:26Z</dcterms:created>
  <dcterms:modified xsi:type="dcterms:W3CDTF">2021-11-12T20:54:57Z</dcterms:modified>
</cp:coreProperties>
</file>