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Dez!$A$1:$X$31</definedName>
  </definedNames>
  <calcPr calcId="145621"/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X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4" i="1" l="1"/>
  <c r="R19" i="1"/>
  <c r="R20" i="1"/>
  <c r="X20" i="1" s="1"/>
  <c r="R24" i="1"/>
  <c r="T24" i="1" s="1"/>
  <c r="U29" i="1"/>
  <c r="R12" i="1"/>
  <c r="T12" i="1" s="1"/>
  <c r="R16" i="1"/>
  <c r="V20" i="1"/>
  <c r="T20" i="1"/>
  <c r="X18" i="1"/>
  <c r="T18" i="1"/>
  <c r="V18" i="1"/>
  <c r="V23" i="1"/>
  <c r="X23" i="1"/>
  <c r="T23" i="1"/>
  <c r="V11" i="1"/>
  <c r="X11" i="1"/>
  <c r="T11" i="1"/>
  <c r="V12" i="1"/>
  <c r="X12" i="1"/>
  <c r="X22" i="1"/>
  <c r="T22" i="1"/>
  <c r="V22" i="1"/>
  <c r="V28" i="1"/>
  <c r="X28" i="1"/>
  <c r="T28" i="1"/>
  <c r="X14" i="1"/>
  <c r="T14" i="1"/>
  <c r="V14" i="1"/>
  <c r="V19" i="1"/>
  <c r="X19" i="1"/>
  <c r="T19" i="1"/>
  <c r="X10" i="1"/>
  <c r="T10" i="1"/>
  <c r="V10" i="1"/>
  <c r="V15" i="1"/>
  <c r="X15" i="1"/>
  <c r="T15" i="1"/>
  <c r="V16" i="1"/>
  <c r="X16" i="1"/>
  <c r="T16" i="1"/>
  <c r="V27" i="1"/>
  <c r="X27" i="1"/>
  <c r="T27" i="1"/>
  <c r="V26" i="1"/>
  <c r="S29" i="1"/>
  <c r="W29" i="1"/>
  <c r="V13" i="1"/>
  <c r="V17" i="1"/>
  <c r="V21" i="1"/>
  <c r="V25" i="1"/>
  <c r="P29" i="1"/>
  <c r="T26" i="1"/>
  <c r="T13" i="1"/>
  <c r="T17" i="1"/>
  <c r="T21" i="1"/>
  <c r="T25" i="1"/>
  <c r="X24" i="1" l="1"/>
  <c r="V24" i="1"/>
  <c r="R29" i="1"/>
  <c r="X29" i="1" s="1"/>
  <c r="V29" i="1"/>
  <c r="T29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<sst xmlns="http://schemas.openxmlformats.org/spreadsheetml/2006/main" count="55" uniqueCount="51">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</sst>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left" vertical="center" wrapText="1"/>
    </xf>
    <xf numFmtId="0" fontId="3" fillId="0" borderId="22" xfId="2" applyNumberFormat="1" applyFont="1" applyFill="1" applyBorder="1" applyAlignment="1">
      <alignment horizontal="left"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166" fontId="3" fillId="0" borderId="21" xfId="4" applyNumberFormat="1" applyFont="1" applyBorder="1" applyAlignment="1">
      <alignment horizontal="right" vertical="center"/>
    </xf>
    <xf numFmtId="164" fontId="3" fillId="0" borderId="21" xfId="3" applyNumberFormat="1" applyFont="1" applyBorder="1" applyAlignment="1">
      <alignment horizontal="right" vertical="center"/>
    </xf>
    <xf numFmtId="166" fontId="3" fillId="2" borderId="21" xfId="4" applyNumberFormat="1" applyFont="1" applyFill="1" applyBorder="1" applyAlignment="1">
      <alignment horizontal="right" vertical="center"/>
    </xf>
    <xf numFmtId="0" fontId="5" fillId="0" borderId="23" xfId="2" applyFont="1" applyFill="1" applyBorder="1" applyAlignment="1">
      <alignment horizontal="center" vertical="center" wrapText="1"/>
    </xf>
    <xf numFmtId="166" fontId="5" fillId="0" borderId="24" xfId="4" applyNumberFormat="1" applyFont="1" applyFill="1" applyBorder="1" applyAlignment="1">
      <alignment horizontal="center" vertical="center" wrapText="1"/>
    </xf>
    <xf numFmtId="166" fontId="3" fillId="0" borderId="24" xfId="4" applyNumberFormat="1" applyFont="1" applyFill="1" applyBorder="1" applyAlignment="1">
      <alignment horizontal="right" vertical="center" wrapText="1"/>
    </xf>
    <xf numFmtId="164" fontId="3" fillId="0" borderId="24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4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Normal 8" xfId="11"/>
    <cellStyle name="Porcentagem 11" xfId="12"/>
    <cellStyle name="Porcentagem 11 2" xfId="1"/>
    <cellStyle name="Porcentagem 2" xfId="3"/>
    <cellStyle name="Vírgula 2" xfId="4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  <cell r="N9">
            <v>644.20000000000005</v>
          </cell>
          <cell r="O9">
            <v>644.20000000000005</v>
          </cell>
          <cell r="P9">
            <v>644.20000000000005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11935906</v>
          </cell>
          <cell r="N10">
            <v>10596519.439999999</v>
          </cell>
          <cell r="O10">
            <v>8992139.4399999995</v>
          </cell>
          <cell r="P10">
            <v>8992139.4399999995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33882010</v>
          </cell>
          <cell r="N11">
            <v>30325274.760000002</v>
          </cell>
          <cell r="O11">
            <v>28660495.949999999</v>
          </cell>
          <cell r="P11">
            <v>28660495.949999999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4</v>
          </cell>
          <cell r="M12">
            <v>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6198013</v>
          </cell>
          <cell r="N13">
            <v>6198013</v>
          </cell>
          <cell r="O13">
            <v>6155860.9299999997</v>
          </cell>
          <cell r="P13">
            <v>6155860.9299999997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5000000</v>
          </cell>
          <cell r="N14">
            <v>2926171.95</v>
          </cell>
          <cell r="O14">
            <v>76326.759999999995</v>
          </cell>
          <cell r="P14">
            <v>76326.759999999995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418673339.24000001</v>
          </cell>
          <cell r="N15">
            <v>418673339.24000001</v>
          </cell>
          <cell r="O15">
            <v>418516270.06999999</v>
          </cell>
          <cell r="P15">
            <v>416872962.86000001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30092</v>
          </cell>
          <cell r="N16">
            <v>30091.200000000001</v>
          </cell>
          <cell r="O16">
            <v>30091.200000000001</v>
          </cell>
          <cell r="P16">
            <v>30091.200000000001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  <cell r="N17">
            <v>999575.5</v>
          </cell>
          <cell r="O17">
            <v>999575.5</v>
          </cell>
          <cell r="P17">
            <v>999575.5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791167.44</v>
          </cell>
          <cell r="O18">
            <v>730370.39</v>
          </cell>
          <cell r="P18">
            <v>730370.39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11530551.220000001</v>
          </cell>
          <cell r="O21">
            <v>9973303.5099999998</v>
          </cell>
          <cell r="P21">
            <v>9973303.5099999998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24288172.59</v>
          </cell>
          <cell r="N22">
            <v>22861558.25</v>
          </cell>
          <cell r="O22">
            <v>22861558.25</v>
          </cell>
          <cell r="P22">
            <v>22861558.25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86742219.700000003</v>
          </cell>
          <cell r="N23">
            <v>86742219.700000003</v>
          </cell>
          <cell r="O23">
            <v>86737852.239999995</v>
          </cell>
          <cell r="P23">
            <v>86737852.239999995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8370788.2199999997</v>
          </cell>
          <cell r="N24">
            <v>8370788.2199999997</v>
          </cell>
          <cell r="O24">
            <v>8370788.2199999997</v>
          </cell>
          <cell r="P24">
            <v>8370788.2199999997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CONTRIB.DO SERV.PARA O PLANO SEG.SOC.SERV.PUB</v>
          </cell>
          <cell r="L25" t="str">
            <v>1</v>
          </cell>
          <cell r="M25">
            <v>64584955</v>
          </cell>
          <cell r="N25">
            <v>64584955</v>
          </cell>
          <cell r="O25">
            <v>64584955</v>
          </cell>
          <cell r="P25">
            <v>64584955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CONTR.PATRONAL PARA O PLANO SEG.SOC.SERV.PUB.</v>
          </cell>
          <cell r="L26" t="str">
            <v>1</v>
          </cell>
          <cell r="M26">
            <v>82555045</v>
          </cell>
          <cell r="N26">
            <v>82555045</v>
          </cell>
          <cell r="O26">
            <v>82555045</v>
          </cell>
          <cell r="P26">
            <v>81677925.980000004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0151</v>
          </cell>
          <cell r="K27" t="str">
            <v>RECURSOS LIVRES DA SEGURIDADE SOCIAL</v>
          </cell>
          <cell r="L27" t="str">
            <v>3</v>
          </cell>
          <cell r="M27">
            <v>25000</v>
          </cell>
          <cell r="N27">
            <v>22286.37</v>
          </cell>
          <cell r="O27">
            <v>22286.37</v>
          </cell>
          <cell r="P27">
            <v>22286.37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4.85546875" style="51" customWidth="1"/>
    <col min="2" max="2" width="39" style="51" customWidth="1"/>
    <col min="3" max="3" width="11.85546875" style="51" customWidth="1"/>
    <col min="4" max="4" width="19.28515625" style="51" customWidth="1"/>
    <col min="5" max="5" width="44.7109375" style="51" customWidth="1"/>
    <col min="6" max="6" width="61.5703125" style="51" customWidth="1"/>
    <col min="7" max="7" width="8.140625" style="52" customWidth="1"/>
    <col min="8" max="8" width="9.140625" style="52"/>
    <col min="9" max="9" width="36" style="52" customWidth="1"/>
    <col min="10" max="10" width="9.140625" style="52"/>
    <col min="11" max="11" width="13.28515625" style="52" customWidth="1"/>
    <col min="12" max="12" width="12" style="52" customWidth="1"/>
    <col min="13" max="13" width="13.85546875" style="52" customWidth="1"/>
    <col min="14" max="14" width="11.140625" style="52" customWidth="1"/>
    <col min="15" max="15" width="15.85546875" style="52" customWidth="1"/>
    <col min="16" max="16" width="18.140625" style="53" customWidth="1"/>
    <col min="17" max="17" width="11" style="52" customWidth="1"/>
    <col min="18" max="18" width="18.7109375" style="53" customWidth="1"/>
    <col min="19" max="19" width="18.85546875" style="52" customWidth="1"/>
    <col min="20" max="20" width="9.28515625" style="53" bestFit="1" customWidth="1"/>
    <col min="21" max="21" width="15" style="5" bestFit="1" customWidth="1"/>
    <col min="22" max="22" width="9.28515625" style="5" bestFit="1" customWidth="1"/>
    <col min="23" max="23" width="17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44531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+'[1]Access-Dez'!A9</f>
        <v>12104</v>
      </c>
      <c r="B10" s="39" t="str">
        <f>+'[1]Access-Dez'!B9</f>
        <v>TRIBUNAL REGIONAL FEDERAL DA 3A. REGIAO</v>
      </c>
      <c r="C10" s="38" t="str">
        <f>CONCATENATE('[1]Access-Dez'!C9,".",'[1]Access-Dez'!D9)</f>
        <v>02.061</v>
      </c>
      <c r="D10" s="38" t="str">
        <f>CONCATENATE('[1]Access-Dez'!E9,".",'[1]Access-Dez'!G9)</f>
        <v>0033.4224</v>
      </c>
      <c r="E10" s="39" t="str">
        <f>+'[1]Access-Dez'!F9</f>
        <v>PROGRAMA DE GESTAO E MANUTENCAO DO PODER JUDICIARIO</v>
      </c>
      <c r="F10" s="40" t="str">
        <f>+'[1]Access-Dez'!H9</f>
        <v>ASSISTENCIA JURIDICA A PESSOAS CARENTES</v>
      </c>
      <c r="G10" s="38" t="str">
        <f>IF('[1]Access-Dez'!I9="1","F","S")</f>
        <v>F</v>
      </c>
      <c r="H10" s="38" t="str">
        <f>+'[1]Access-Dez'!J9</f>
        <v>0100</v>
      </c>
      <c r="I10" s="39" t="str">
        <f>+'[1]Access-Dez'!K9</f>
        <v>RECURSOS PRIMARIOS DE LIVRE APLICACAO</v>
      </c>
      <c r="J10" s="38" t="str">
        <f>+'[1]Access-Dez'!L9</f>
        <v>3</v>
      </c>
      <c r="K10" s="41"/>
      <c r="L10" s="41"/>
      <c r="M10" s="41"/>
      <c r="N10" s="42">
        <f t="shared" ref="N10:N28" si="0">+K10+L10-M10</f>
        <v>0</v>
      </c>
      <c r="O10" s="41"/>
      <c r="P10" s="43">
        <f>'[1]Access-Dez'!M9</f>
        <v>5000</v>
      </c>
      <c r="Q10" s="43"/>
      <c r="R10" s="43">
        <f t="shared" ref="R10:R28" si="1">N10-O10+P10</f>
        <v>5000</v>
      </c>
      <c r="S10" s="43">
        <f>'[1]Access-Dez'!N9</f>
        <v>644.20000000000005</v>
      </c>
      <c r="T10" s="44">
        <f t="shared" ref="T10:T29" si="2">IF(R10&gt;0,S10/R10,0)</f>
        <v>0.12884000000000001</v>
      </c>
      <c r="U10" s="43">
        <f>'[1]Access-Dez'!O9</f>
        <v>644.20000000000005</v>
      </c>
      <c r="V10" s="44">
        <f t="shared" ref="V10:V29" si="3">IF(R10&gt;0,U10/R10,0)</f>
        <v>0.12884000000000001</v>
      </c>
      <c r="W10" s="43">
        <f>'[1]Access-Dez'!P9</f>
        <v>644.20000000000005</v>
      </c>
      <c r="X10" s="44">
        <f t="shared" ref="X10:X29" si="4">IF(R10&gt;0,W10/R10,0)</f>
        <v>0.12884000000000001</v>
      </c>
    </row>
    <row r="11" spans="1:24" ht="25.5" customHeight="1" x14ac:dyDescent="0.2">
      <c r="A11" s="38" t="str">
        <f>+'[1]Access-Dez'!A10</f>
        <v>12104</v>
      </c>
      <c r="B11" s="39" t="str">
        <f>+'[1]Access-Dez'!B10</f>
        <v>TRIBUNAL REGIONAL FEDERAL DA 3A. REGIAO</v>
      </c>
      <c r="C11" s="38" t="str">
        <f>CONCATENATE('[1]Access-Dez'!C10,".",'[1]Access-Dez'!D10)</f>
        <v>02.061</v>
      </c>
      <c r="D11" s="38" t="str">
        <f>CONCATENATE('[1]Access-Dez'!E10,".",'[1]Access-Dez'!G10)</f>
        <v>0033.4257</v>
      </c>
      <c r="E11" s="39" t="str">
        <f>+'[1]Access-Dez'!F10</f>
        <v>PROGRAMA DE GESTAO E MANUTENCAO DO PODER JUDICIARIO</v>
      </c>
      <c r="F11" s="39" t="str">
        <f>+'[1]Access-Dez'!H10</f>
        <v>JULGAMENTO DE CAUSAS NA JUSTICA FEDERAL</v>
      </c>
      <c r="G11" s="38" t="str">
        <f>IF('[1]Access-Dez'!I10="1","F","S")</f>
        <v>F</v>
      </c>
      <c r="H11" s="38" t="str">
        <f>+'[1]Access-Dez'!J10</f>
        <v>0100</v>
      </c>
      <c r="I11" s="39" t="str">
        <f>+'[1]Access-Dez'!K10</f>
        <v>RECURSOS PRIMARIOS DE LIVRE APLICACAO</v>
      </c>
      <c r="J11" s="38" t="str">
        <f>+'[1]Access-Dez'!L10</f>
        <v>4</v>
      </c>
      <c r="K11" s="43"/>
      <c r="L11" s="43"/>
      <c r="M11" s="43"/>
      <c r="N11" s="41">
        <f t="shared" si="0"/>
        <v>0</v>
      </c>
      <c r="O11" s="43"/>
      <c r="P11" s="43">
        <f>'[1]Access-Dez'!M10</f>
        <v>11935906</v>
      </c>
      <c r="Q11" s="43"/>
      <c r="R11" s="43">
        <f t="shared" si="1"/>
        <v>11935906</v>
      </c>
      <c r="S11" s="45">
        <f>'[1]Access-Dez'!N10</f>
        <v>10596519.439999999</v>
      </c>
      <c r="T11" s="44">
        <f t="shared" si="2"/>
        <v>0.88778509482229495</v>
      </c>
      <c r="U11" s="43">
        <f>'[1]Access-Dez'!O10</f>
        <v>8992139.4399999995</v>
      </c>
      <c r="V11" s="44">
        <f t="shared" si="3"/>
        <v>0.75336882177188724</v>
      </c>
      <c r="W11" s="43">
        <f>'[1]Access-Dez'!P10</f>
        <v>8992139.4399999995</v>
      </c>
      <c r="X11" s="44">
        <f t="shared" si="4"/>
        <v>0.75336882177188724</v>
      </c>
    </row>
    <row r="12" spans="1:24" ht="25.5" customHeight="1" x14ac:dyDescent="0.2">
      <c r="A12" s="38" t="str">
        <f>+'[1]Access-Dez'!A11</f>
        <v>12104</v>
      </c>
      <c r="B12" s="39" t="str">
        <f>+'[1]Access-Dez'!B11</f>
        <v>TRIBUNAL REGIONAL FEDERAL DA 3A. REGIAO</v>
      </c>
      <c r="C12" s="38" t="str">
        <f>CONCATENATE('[1]Access-Dez'!C11,".",'[1]Access-Dez'!D11)</f>
        <v>02.061</v>
      </c>
      <c r="D12" s="38" t="str">
        <f>CONCATENATE('[1]Access-Dez'!E11,".",'[1]Access-Dez'!G11)</f>
        <v>0033.4257</v>
      </c>
      <c r="E12" s="39" t="str">
        <f>+'[1]Access-Dez'!F11</f>
        <v>PROGRAMA DE GESTAO E MANUTENCAO DO PODER JUDICIARIO</v>
      </c>
      <c r="F12" s="39" t="str">
        <f>+'[1]Access-Dez'!H11</f>
        <v>JULGAMENTO DE CAUSAS NA JUSTICA FEDERAL</v>
      </c>
      <c r="G12" s="38" t="str">
        <f>IF('[1]Access-Dez'!I11="1","F","S")</f>
        <v>F</v>
      </c>
      <c r="H12" s="38" t="str">
        <f>+'[1]Access-Dez'!J11</f>
        <v>0100</v>
      </c>
      <c r="I12" s="39" t="str">
        <f>+'[1]Access-Dez'!K11</f>
        <v>RECURSOS PRIMARIOS DE LIVRE APLICACAO</v>
      </c>
      <c r="J12" s="38" t="str">
        <f>+'[1]Access-Dez'!L11</f>
        <v>3</v>
      </c>
      <c r="K12" s="43"/>
      <c r="L12" s="43"/>
      <c r="M12" s="43"/>
      <c r="N12" s="41">
        <f t="shared" si="0"/>
        <v>0</v>
      </c>
      <c r="O12" s="43"/>
      <c r="P12" s="43">
        <f>'[1]Access-Dez'!M11</f>
        <v>33882010</v>
      </c>
      <c r="Q12" s="43"/>
      <c r="R12" s="43">
        <f t="shared" si="1"/>
        <v>33882010</v>
      </c>
      <c r="S12" s="45">
        <f>'[1]Access-Dez'!N11</f>
        <v>30325274.760000002</v>
      </c>
      <c r="T12" s="44">
        <f t="shared" si="2"/>
        <v>0.89502584882065739</v>
      </c>
      <c r="U12" s="43">
        <f>'[1]Access-Dez'!O11</f>
        <v>28660495.949999999</v>
      </c>
      <c r="V12" s="44">
        <f t="shared" si="3"/>
        <v>0.84589125468058124</v>
      </c>
      <c r="W12" s="43">
        <f>'[1]Access-Dez'!P11</f>
        <v>28660495.949999999</v>
      </c>
      <c r="X12" s="44">
        <f t="shared" si="4"/>
        <v>0.84589125468058124</v>
      </c>
    </row>
    <row r="13" spans="1:24" ht="25.5" customHeight="1" x14ac:dyDescent="0.2">
      <c r="A13" s="38" t="str">
        <f>+'[1]Access-Dez'!A12</f>
        <v>12104</v>
      </c>
      <c r="B13" s="39" t="str">
        <f>+'[1]Access-Dez'!B12</f>
        <v>TRIBUNAL REGIONAL FEDERAL DA 3A. REGIAO</v>
      </c>
      <c r="C13" s="38" t="str">
        <f>CONCATENATE('[1]Access-Dez'!C12,".",'[1]Access-Dez'!D12)</f>
        <v>02.061</v>
      </c>
      <c r="D13" s="38" t="str">
        <f>CONCATENATE('[1]Access-Dez'!E12,".",'[1]Access-Dez'!G12)</f>
        <v>0033.4257</v>
      </c>
      <c r="E13" s="39" t="str">
        <f>+'[1]Access-Dez'!F12</f>
        <v>PROGRAMA DE GESTAO E MANUTENCAO DO PODER JUDICIARIO</v>
      </c>
      <c r="F13" s="39" t="str">
        <f>+'[1]Access-Dez'!H12</f>
        <v>JULGAMENTO DE CAUSAS NA JUSTICA FEDERAL</v>
      </c>
      <c r="G13" s="38" t="str">
        <f>IF('[1]Access-Dez'!I12="1","F","S")</f>
        <v>F</v>
      </c>
      <c r="H13" s="38" t="str">
        <f>+'[1]Access-Dez'!J12</f>
        <v>0127</v>
      </c>
      <c r="I13" s="39" t="str">
        <f>+'[1]Access-Dez'!K12</f>
        <v>CUSTAS JUDICIAIS</v>
      </c>
      <c r="J13" s="38" t="str">
        <f>+'[1]Access-Dez'!L12</f>
        <v>4</v>
      </c>
      <c r="K13" s="43"/>
      <c r="L13" s="43"/>
      <c r="M13" s="43"/>
      <c r="N13" s="41">
        <f t="shared" si="0"/>
        <v>0</v>
      </c>
      <c r="O13" s="43"/>
      <c r="P13" s="43">
        <f>'[1]Access-Dez'!M12</f>
        <v>0</v>
      </c>
      <c r="Q13" s="43"/>
      <c r="R13" s="43">
        <f t="shared" si="1"/>
        <v>0</v>
      </c>
      <c r="S13" s="45">
        <f>'[1]Access-Dez'!N12</f>
        <v>0</v>
      </c>
      <c r="T13" s="44">
        <f t="shared" si="2"/>
        <v>0</v>
      </c>
      <c r="U13" s="43">
        <f>'[1]Access-Dez'!O12</f>
        <v>0</v>
      </c>
      <c r="V13" s="44">
        <f t="shared" si="3"/>
        <v>0</v>
      </c>
      <c r="W13" s="43">
        <f>'[1]Access-Dez'!P12</f>
        <v>0</v>
      </c>
      <c r="X13" s="44">
        <f t="shared" si="4"/>
        <v>0</v>
      </c>
    </row>
    <row r="14" spans="1:24" ht="25.5" customHeight="1" x14ac:dyDescent="0.2">
      <c r="A14" s="38" t="str">
        <f>+'[1]Access-Dez'!A13</f>
        <v>12104</v>
      </c>
      <c r="B14" s="39" t="str">
        <f>+'[1]Access-Dez'!B13</f>
        <v>TRIBUNAL REGIONAL FEDERAL DA 3A. REGIAO</v>
      </c>
      <c r="C14" s="38" t="str">
        <f>CONCATENATE('[1]Access-Dez'!C13,".",'[1]Access-Dez'!D13)</f>
        <v>02.061</v>
      </c>
      <c r="D14" s="38" t="str">
        <f>CONCATENATE('[1]Access-Dez'!E13,".",'[1]Access-Dez'!G13)</f>
        <v>0033.4257</v>
      </c>
      <c r="E14" s="39" t="str">
        <f>+'[1]Access-Dez'!F13</f>
        <v>PROGRAMA DE GESTAO E MANUTENCAO DO PODER JUDICIARIO</v>
      </c>
      <c r="F14" s="39" t="str">
        <f>+'[1]Access-Dez'!H13</f>
        <v>JULGAMENTO DE CAUSAS NA JUSTICA FEDERAL</v>
      </c>
      <c r="G14" s="38" t="str">
        <f>IF('[1]Access-Dez'!I13="1","F","S")</f>
        <v>F</v>
      </c>
      <c r="H14" s="38" t="str">
        <f>+'[1]Access-Dez'!J13</f>
        <v>0127</v>
      </c>
      <c r="I14" s="39" t="str">
        <f>+'[1]Access-Dez'!K13</f>
        <v>CUSTAS JUDICIAIS</v>
      </c>
      <c r="J14" s="38" t="str">
        <f>+'[1]Access-Dez'!L13</f>
        <v>3</v>
      </c>
      <c r="K14" s="41"/>
      <c r="L14" s="41"/>
      <c r="M14" s="41"/>
      <c r="N14" s="41">
        <f t="shared" si="0"/>
        <v>0</v>
      </c>
      <c r="O14" s="41"/>
      <c r="P14" s="43">
        <f>'[1]Access-Dez'!M13</f>
        <v>6198013</v>
      </c>
      <c r="Q14" s="43"/>
      <c r="R14" s="43">
        <f t="shared" si="1"/>
        <v>6198013</v>
      </c>
      <c r="S14" s="45">
        <f>'[1]Access-Dez'!N13</f>
        <v>6198013</v>
      </c>
      <c r="T14" s="44">
        <f t="shared" si="2"/>
        <v>1</v>
      </c>
      <c r="U14" s="43">
        <f>'[1]Access-Dez'!O13</f>
        <v>6155860.9299999997</v>
      </c>
      <c r="V14" s="44">
        <f t="shared" si="3"/>
        <v>0.99319909945332474</v>
      </c>
      <c r="W14" s="43">
        <f>'[1]Access-Dez'!P13</f>
        <v>6155860.9299999997</v>
      </c>
      <c r="X14" s="44">
        <f t="shared" si="4"/>
        <v>0.99319909945332474</v>
      </c>
    </row>
    <row r="15" spans="1:24" ht="25.5" customHeight="1" x14ac:dyDescent="0.2">
      <c r="A15" s="38" t="str">
        <f>+'[1]Access-Dez'!A14</f>
        <v>12104</v>
      </c>
      <c r="B15" s="39" t="str">
        <f>+'[1]Access-Dez'!B14</f>
        <v>TRIBUNAL REGIONAL FEDERAL DA 3A. REGIAO</v>
      </c>
      <c r="C15" s="38" t="str">
        <f>CONCATENATE('[1]Access-Dez'!C14,".",'[1]Access-Dez'!D14)</f>
        <v>02.122</v>
      </c>
      <c r="D15" s="38" t="str">
        <f>CONCATENATE('[1]Access-Dez'!E14,".",'[1]Access-Dez'!G14)</f>
        <v>0033.15NZ</v>
      </c>
      <c r="E15" s="39" t="str">
        <f>+'[1]Access-Dez'!F14</f>
        <v>PROGRAMA DE GESTAO E MANUTENCAO DO PODER JUDICIARIO</v>
      </c>
      <c r="F15" s="39" t="str">
        <f>+'[1]Access-Dez'!H14</f>
        <v>REFORMA DO EDIFICIO-SEDE DO TRIBUNAL REGIONAL FEDERAL DA 3.</v>
      </c>
      <c r="G15" s="38" t="str">
        <f>IF('[1]Access-Dez'!I14="1","F","S")</f>
        <v>F</v>
      </c>
      <c r="H15" s="38" t="str">
        <f>+'[1]Access-Dez'!J14</f>
        <v>0100</v>
      </c>
      <c r="I15" s="39" t="str">
        <f>+'[1]Access-Dez'!K14</f>
        <v>RECURSOS PRIMARIOS DE LIVRE APLICACAO</v>
      </c>
      <c r="J15" s="38" t="str">
        <f>+'[1]Access-Dez'!L14</f>
        <v>4</v>
      </c>
      <c r="K15" s="43"/>
      <c r="L15" s="43"/>
      <c r="M15" s="43"/>
      <c r="N15" s="41">
        <f t="shared" si="0"/>
        <v>0</v>
      </c>
      <c r="O15" s="43"/>
      <c r="P15" s="43">
        <f>'[1]Access-Dez'!M14</f>
        <v>5000000</v>
      </c>
      <c r="Q15" s="43"/>
      <c r="R15" s="43">
        <f t="shared" si="1"/>
        <v>5000000</v>
      </c>
      <c r="S15" s="45">
        <f>'[1]Access-Dez'!N14</f>
        <v>2926171.95</v>
      </c>
      <c r="T15" s="44">
        <f t="shared" si="2"/>
        <v>0.58523438999999999</v>
      </c>
      <c r="U15" s="43">
        <f>'[1]Access-Dez'!O14</f>
        <v>76326.759999999995</v>
      </c>
      <c r="V15" s="44">
        <f t="shared" si="3"/>
        <v>1.5265351999999999E-2</v>
      </c>
      <c r="W15" s="43">
        <f>'[1]Access-Dez'!P14</f>
        <v>76326.759999999995</v>
      </c>
      <c r="X15" s="44">
        <f t="shared" si="4"/>
        <v>1.5265351999999999E-2</v>
      </c>
    </row>
    <row r="16" spans="1:24" ht="25.5" customHeight="1" x14ac:dyDescent="0.2">
      <c r="A16" s="38" t="str">
        <f>+'[1]Access-Dez'!A15</f>
        <v>12104</v>
      </c>
      <c r="B16" s="39" t="str">
        <f>+'[1]Access-Dez'!B15</f>
        <v>TRIBUNAL REGIONAL FEDERAL DA 3A. REGIAO</v>
      </c>
      <c r="C16" s="38" t="str">
        <f>CONCATENATE('[1]Access-Dez'!C15,".",'[1]Access-Dez'!D15)</f>
        <v>02.122</v>
      </c>
      <c r="D16" s="38" t="str">
        <f>CONCATENATE('[1]Access-Dez'!E15,".",'[1]Access-Dez'!G15)</f>
        <v>0033.20TP</v>
      </c>
      <c r="E16" s="39" t="str">
        <f>+'[1]Access-Dez'!F15</f>
        <v>PROGRAMA DE GESTAO E MANUTENCAO DO PODER JUDICIARIO</v>
      </c>
      <c r="F16" s="39" t="str">
        <f>+'[1]Access-Dez'!H15</f>
        <v>ATIVOS CIVIS DA UNIAO</v>
      </c>
      <c r="G16" s="38" t="str">
        <f>IF('[1]Access-Dez'!I15="1","F","S")</f>
        <v>F</v>
      </c>
      <c r="H16" s="38" t="str">
        <f>+'[1]Access-Dez'!J15</f>
        <v>0100</v>
      </c>
      <c r="I16" s="39" t="str">
        <f>+'[1]Access-Dez'!K15</f>
        <v>RECURSOS PRIMARIOS DE LIVRE APLICACAO</v>
      </c>
      <c r="J16" s="38" t="str">
        <f>+'[1]Access-Dez'!L15</f>
        <v>1</v>
      </c>
      <c r="K16" s="43"/>
      <c r="L16" s="43"/>
      <c r="M16" s="43"/>
      <c r="N16" s="41">
        <f t="shared" si="0"/>
        <v>0</v>
      </c>
      <c r="O16" s="43"/>
      <c r="P16" s="43">
        <f>'[1]Access-Dez'!M15</f>
        <v>418673339.24000001</v>
      </c>
      <c r="Q16" s="43"/>
      <c r="R16" s="43">
        <f t="shared" si="1"/>
        <v>418673339.24000001</v>
      </c>
      <c r="S16" s="45">
        <f>'[1]Access-Dez'!N15</f>
        <v>418673339.24000001</v>
      </c>
      <c r="T16" s="44">
        <f t="shared" si="2"/>
        <v>1</v>
      </c>
      <c r="U16" s="43">
        <f>'[1]Access-Dez'!O15</f>
        <v>418516270.06999999</v>
      </c>
      <c r="V16" s="44">
        <f t="shared" si="3"/>
        <v>0.99962484076419789</v>
      </c>
      <c r="W16" s="43">
        <f>'[1]Access-Dez'!P15</f>
        <v>416872962.86000001</v>
      </c>
      <c r="X16" s="44">
        <f t="shared" si="4"/>
        <v>0.99569980648094736</v>
      </c>
    </row>
    <row r="17" spans="1:24" ht="25.5" customHeight="1" x14ac:dyDescent="0.2">
      <c r="A17" s="38" t="str">
        <f>+'[1]Access-Dez'!A16</f>
        <v>12104</v>
      </c>
      <c r="B17" s="39" t="str">
        <f>+'[1]Access-Dez'!B16</f>
        <v>TRIBUNAL REGIONAL FEDERAL DA 3A. REGIAO</v>
      </c>
      <c r="C17" s="38" t="str">
        <f>CONCATENATE('[1]Access-Dez'!C16,".",'[1]Access-Dez'!D16)</f>
        <v>02.122</v>
      </c>
      <c r="D17" s="38" t="str">
        <f>CONCATENATE('[1]Access-Dez'!E16,".",'[1]Access-Dez'!G16)</f>
        <v>0033.216H</v>
      </c>
      <c r="E17" s="39" t="str">
        <f>+'[1]Access-Dez'!F16</f>
        <v>PROGRAMA DE GESTAO E MANUTENCAO DO PODER JUDICIARIO</v>
      </c>
      <c r="F17" s="39" t="str">
        <f>+'[1]Access-Dez'!H16</f>
        <v>AJUDA DE CUSTO PARA MORADIA OU AUXILIO-MORADIA A AGENTES PUB</v>
      </c>
      <c r="G17" s="38" t="str">
        <f>IF('[1]Access-Dez'!I16="1","F","S")</f>
        <v>F</v>
      </c>
      <c r="H17" s="38" t="str">
        <f>+'[1]Access-Dez'!J16</f>
        <v>0100</v>
      </c>
      <c r="I17" s="39" t="str">
        <f>+'[1]Access-Dez'!K16</f>
        <v>RECURSOS PRIMARIOS DE LIVRE APLICACAO</v>
      </c>
      <c r="J17" s="38" t="str">
        <f>+'[1]Access-Dez'!L16</f>
        <v>3</v>
      </c>
      <c r="K17" s="41"/>
      <c r="L17" s="41"/>
      <c r="M17" s="41"/>
      <c r="N17" s="41">
        <f t="shared" si="0"/>
        <v>0</v>
      </c>
      <c r="O17" s="41"/>
      <c r="P17" s="43">
        <f>'[1]Access-Dez'!M16</f>
        <v>30092</v>
      </c>
      <c r="Q17" s="43"/>
      <c r="R17" s="43">
        <f t="shared" si="1"/>
        <v>30092</v>
      </c>
      <c r="S17" s="45">
        <f>'[1]Access-Dez'!N16</f>
        <v>30091.200000000001</v>
      </c>
      <c r="T17" s="44">
        <f t="shared" si="2"/>
        <v>0.9999734148610927</v>
      </c>
      <c r="U17" s="43">
        <f>'[1]Access-Dez'!O16</f>
        <v>30091.200000000001</v>
      </c>
      <c r="V17" s="44">
        <f t="shared" si="3"/>
        <v>0.9999734148610927</v>
      </c>
      <c r="W17" s="43">
        <f>'[1]Access-Dez'!P16</f>
        <v>30091.200000000001</v>
      </c>
      <c r="X17" s="44">
        <f t="shared" si="4"/>
        <v>0.9999734148610927</v>
      </c>
    </row>
    <row r="18" spans="1:24" ht="25.5" customHeight="1" x14ac:dyDescent="0.2">
      <c r="A18" s="38" t="str">
        <f>+'[1]Access-Dez'!A17</f>
        <v>12104</v>
      </c>
      <c r="B18" s="39" t="str">
        <f>+'[1]Access-Dez'!B17</f>
        <v>TRIBUNAL REGIONAL FEDERAL DA 3A. REGIAO</v>
      </c>
      <c r="C18" s="38" t="str">
        <f>CONCATENATE('[1]Access-Dez'!C17,".",'[1]Access-Dez'!D17)</f>
        <v>02.126</v>
      </c>
      <c r="D18" s="38" t="str">
        <f>CONCATENATE('[1]Access-Dez'!E17,".",'[1]Access-Dez'!G17)</f>
        <v>0033.151W</v>
      </c>
      <c r="E18" s="39" t="str">
        <f>+'[1]Access-Dez'!F17</f>
        <v>PROGRAMA DE GESTAO E MANUTENCAO DO PODER JUDICIARIO</v>
      </c>
      <c r="F18" s="39" t="str">
        <f>+'[1]Access-Dez'!H17</f>
        <v>DESENVOLVIMENTO E IMPLANTACAO DO SISTEMA PROCESSO JUDICIAL E</v>
      </c>
      <c r="G18" s="38" t="str">
        <f>IF('[1]Access-Dez'!I17="1","F","S")</f>
        <v>F</v>
      </c>
      <c r="H18" s="38" t="str">
        <f>+'[1]Access-Dez'!J17</f>
        <v>0100</v>
      </c>
      <c r="I18" s="39" t="str">
        <f>+'[1]Access-Dez'!K17</f>
        <v>RECURSOS PRIMARIOS DE LIVRE APLICACAO</v>
      </c>
      <c r="J18" s="38" t="str">
        <f>+'[1]Access-Dez'!L17</f>
        <v>4</v>
      </c>
      <c r="K18" s="41"/>
      <c r="L18" s="41"/>
      <c r="M18" s="41"/>
      <c r="N18" s="41">
        <f t="shared" si="0"/>
        <v>0</v>
      </c>
      <c r="O18" s="41"/>
      <c r="P18" s="43">
        <f>'[1]Access-Dez'!M17</f>
        <v>1000000</v>
      </c>
      <c r="Q18" s="43"/>
      <c r="R18" s="43">
        <f t="shared" si="1"/>
        <v>1000000</v>
      </c>
      <c r="S18" s="45">
        <f>'[1]Access-Dez'!N17</f>
        <v>999575.5</v>
      </c>
      <c r="T18" s="44">
        <f t="shared" si="2"/>
        <v>0.99957549999999995</v>
      </c>
      <c r="U18" s="43">
        <f>'[1]Access-Dez'!O17</f>
        <v>999575.5</v>
      </c>
      <c r="V18" s="44">
        <f t="shared" si="3"/>
        <v>0.99957549999999995</v>
      </c>
      <c r="W18" s="43">
        <f>'[1]Access-Dez'!P17</f>
        <v>999575.5</v>
      </c>
      <c r="X18" s="44">
        <f t="shared" si="4"/>
        <v>0.99957549999999995</v>
      </c>
    </row>
    <row r="19" spans="1:24" ht="25.5" customHeight="1" x14ac:dyDescent="0.2">
      <c r="A19" s="38" t="str">
        <f>+'[1]Access-Dez'!A18</f>
        <v>12104</v>
      </c>
      <c r="B19" s="39" t="str">
        <f>+'[1]Access-Dez'!B18</f>
        <v>TRIBUNAL REGIONAL FEDERAL DA 3A. REGIAO</v>
      </c>
      <c r="C19" s="38" t="str">
        <f>CONCATENATE('[1]Access-Dez'!C18,".",'[1]Access-Dez'!D18)</f>
        <v>02.126</v>
      </c>
      <c r="D19" s="38" t="str">
        <f>CONCATENATE('[1]Access-Dez'!E18,".",'[1]Access-Dez'!G18)</f>
        <v>0033.151W</v>
      </c>
      <c r="E19" s="39" t="str">
        <f>+'[1]Access-Dez'!F18</f>
        <v>PROGRAMA DE GESTAO E MANUTENCAO DO PODER JUDICIARIO</v>
      </c>
      <c r="F19" s="39" t="str">
        <f>+'[1]Access-Dez'!H18</f>
        <v>DESENVOLVIMENTO E IMPLANTACAO DO SISTEMA PROCESSO JUDICIAL E</v>
      </c>
      <c r="G19" s="38" t="str">
        <f>IF('[1]Access-Dez'!I18="1","F","S")</f>
        <v>F</v>
      </c>
      <c r="H19" s="38" t="str">
        <f>+'[1]Access-Dez'!J18</f>
        <v>0100</v>
      </c>
      <c r="I19" s="39" t="str">
        <f>+'[1]Access-Dez'!K18</f>
        <v>RECURSOS PRIMARIOS DE LIVRE APLICACAO</v>
      </c>
      <c r="J19" s="38" t="str">
        <f>+'[1]Access-Dez'!L18</f>
        <v>3</v>
      </c>
      <c r="K19" s="41"/>
      <c r="L19" s="41"/>
      <c r="M19" s="41"/>
      <c r="N19" s="41">
        <f t="shared" si="0"/>
        <v>0</v>
      </c>
      <c r="O19" s="41"/>
      <c r="P19" s="43">
        <f>'[1]Access-Dez'!M18</f>
        <v>800000</v>
      </c>
      <c r="Q19" s="43"/>
      <c r="R19" s="43">
        <f t="shared" si="1"/>
        <v>800000</v>
      </c>
      <c r="S19" s="45">
        <f>'[1]Access-Dez'!N18</f>
        <v>791167.44</v>
      </c>
      <c r="T19" s="44">
        <f t="shared" si="2"/>
        <v>0.98895929999999999</v>
      </c>
      <c r="U19" s="43">
        <f>'[1]Access-Dez'!O18</f>
        <v>730370.39</v>
      </c>
      <c r="V19" s="44">
        <f t="shared" si="3"/>
        <v>0.91296298750000004</v>
      </c>
      <c r="W19" s="43">
        <f>'[1]Access-Dez'!P18</f>
        <v>730370.39</v>
      </c>
      <c r="X19" s="44">
        <f t="shared" si="4"/>
        <v>0.91296298750000004</v>
      </c>
    </row>
    <row r="20" spans="1:24" ht="25.5" customHeight="1" x14ac:dyDescent="0.2">
      <c r="A20" s="38" t="str">
        <f>+'[1]Access-Dez'!A19</f>
        <v>12104</v>
      </c>
      <c r="B20" s="39" t="str">
        <f>+'[1]Access-Dez'!B19</f>
        <v>TRIBUNAL REGIONAL FEDERAL DA 3A. REGIAO</v>
      </c>
      <c r="C20" s="38" t="str">
        <f>CONCATENATE('[1]Access-Dez'!C19,".",'[1]Access-Dez'!D19)</f>
        <v>02.131</v>
      </c>
      <c r="D20" s="38" t="str">
        <f>CONCATENATE('[1]Access-Dez'!E19,".",'[1]Access-Dez'!G19)</f>
        <v>0033.219I</v>
      </c>
      <c r="E20" s="39" t="str">
        <f>+'[1]Access-Dez'!F19</f>
        <v>PROGRAMA DE GESTAO E MANUTENCAO DO PODER JUDICIARIO</v>
      </c>
      <c r="F20" s="39" t="str">
        <f>+'[1]Access-Dez'!H19</f>
        <v>PUBLICIDADE INSTITUCIONAL E DE UTILIDADE PUBLICA</v>
      </c>
      <c r="G20" s="38" t="str">
        <f>IF('[1]Access-Dez'!I19="1","F","S")</f>
        <v>F</v>
      </c>
      <c r="H20" s="38" t="str">
        <f>+'[1]Access-Dez'!J19</f>
        <v>0100</v>
      </c>
      <c r="I20" s="39" t="str">
        <f>+'[1]Access-Dez'!K19</f>
        <v>RECURSOS PRIMARIOS DE LIVRE APLICACAO</v>
      </c>
      <c r="J20" s="38" t="str">
        <f>+'[1]Access-Dez'!L19</f>
        <v>3</v>
      </c>
      <c r="K20" s="41"/>
      <c r="L20" s="41"/>
      <c r="M20" s="41"/>
      <c r="N20" s="41">
        <f t="shared" si="0"/>
        <v>0</v>
      </c>
      <c r="O20" s="41"/>
      <c r="P20" s="43">
        <f>'[1]Access-Dez'!M19</f>
        <v>0</v>
      </c>
      <c r="Q20" s="43"/>
      <c r="R20" s="43">
        <f t="shared" si="1"/>
        <v>0</v>
      </c>
      <c r="S20" s="45">
        <f>'[1]Access-Dez'!N19</f>
        <v>0</v>
      </c>
      <c r="T20" s="44">
        <f t="shared" si="2"/>
        <v>0</v>
      </c>
      <c r="U20" s="43">
        <f>'[1]Access-Dez'!O19</f>
        <v>0</v>
      </c>
      <c r="V20" s="44">
        <f t="shared" si="3"/>
        <v>0</v>
      </c>
      <c r="W20" s="43">
        <f>'[1]Access-Dez'!P19</f>
        <v>0</v>
      </c>
      <c r="X20" s="44">
        <f t="shared" si="4"/>
        <v>0</v>
      </c>
    </row>
    <row r="21" spans="1:24" ht="25.5" customHeight="1" x14ac:dyDescent="0.2">
      <c r="A21" s="38" t="str">
        <f>+'[1]Access-Dez'!A20</f>
        <v>12104</v>
      </c>
      <c r="B21" s="39" t="str">
        <f>+'[1]Access-Dez'!B20</f>
        <v>TRIBUNAL REGIONAL FEDERAL DA 3A. REGIAO</v>
      </c>
      <c r="C21" s="38" t="str">
        <f>CONCATENATE('[1]Access-Dez'!C20,".",'[1]Access-Dez'!D20)</f>
        <v>02.301</v>
      </c>
      <c r="D21" s="38" t="str">
        <f>CONCATENATE('[1]Access-Dez'!E20,".",'[1]Access-Dez'!G20)</f>
        <v>0033.2004</v>
      </c>
      <c r="E21" s="39" t="str">
        <f>+'[1]Access-Dez'!F20</f>
        <v>PROGRAMA DE GESTAO E MANUTENCAO DO PODER JUDICIARIO</v>
      </c>
      <c r="F21" s="39" t="str">
        <f>+'[1]Access-Dez'!H20</f>
        <v>ASSISTENCIA MEDICA E ODONTOLOGICA AOS SERVIDORES CIVIS, EMPR</v>
      </c>
      <c r="G21" s="38" t="str">
        <f>IF('[1]Access-Dez'!I20="1","F","S")</f>
        <v>S</v>
      </c>
      <c r="H21" s="38" t="str">
        <f>+'[1]Access-Dez'!J20</f>
        <v>0151</v>
      </c>
      <c r="I21" s="39" t="str">
        <f>+'[1]Access-Dez'!K20</f>
        <v>RECURSOS LIVRES DA SEGURIDADE SOCIAL</v>
      </c>
      <c r="J21" s="38" t="str">
        <f>+'[1]Access-Dez'!L20</f>
        <v>4</v>
      </c>
      <c r="K21" s="41"/>
      <c r="L21" s="41"/>
      <c r="M21" s="41"/>
      <c r="N21" s="41">
        <f t="shared" si="0"/>
        <v>0</v>
      </c>
      <c r="O21" s="41"/>
      <c r="P21" s="43">
        <f>'[1]Access-Dez'!M20</f>
        <v>30000</v>
      </c>
      <c r="Q21" s="43"/>
      <c r="R21" s="43">
        <f t="shared" si="1"/>
        <v>30000</v>
      </c>
      <c r="S21" s="45">
        <f>'[1]Access-Dez'!N20</f>
        <v>0</v>
      </c>
      <c r="T21" s="44">
        <f t="shared" si="2"/>
        <v>0</v>
      </c>
      <c r="U21" s="43">
        <f>'[1]Access-Dez'!O20</f>
        <v>0</v>
      </c>
      <c r="V21" s="44">
        <f t="shared" si="3"/>
        <v>0</v>
      </c>
      <c r="W21" s="43">
        <f>'[1]Access-Dez'!P20</f>
        <v>0</v>
      </c>
      <c r="X21" s="44">
        <f t="shared" si="4"/>
        <v>0</v>
      </c>
    </row>
    <row r="22" spans="1:24" ht="25.5" customHeight="1" x14ac:dyDescent="0.2">
      <c r="A22" s="38" t="str">
        <f>+'[1]Access-Dez'!A21</f>
        <v>12104</v>
      </c>
      <c r="B22" s="39" t="str">
        <f>+'[1]Access-Dez'!B21</f>
        <v>TRIBUNAL REGIONAL FEDERAL DA 3A. REGIAO</v>
      </c>
      <c r="C22" s="38" t="str">
        <f>CONCATENATE('[1]Access-Dez'!C21,".",'[1]Access-Dez'!D21)</f>
        <v>02.301</v>
      </c>
      <c r="D22" s="38" t="str">
        <f>CONCATENATE('[1]Access-Dez'!E21,".",'[1]Access-Dez'!G21)</f>
        <v>0033.2004</v>
      </c>
      <c r="E22" s="39" t="str">
        <f>+'[1]Access-Dez'!F21</f>
        <v>PROGRAMA DE GESTAO E MANUTENCAO DO PODER JUDICIARIO</v>
      </c>
      <c r="F22" s="39" t="str">
        <f>+'[1]Access-Dez'!H21</f>
        <v>ASSISTENCIA MEDICA E ODONTOLOGICA AOS SERVIDORES CIVIS, EMPR</v>
      </c>
      <c r="G22" s="38" t="str">
        <f>IF('[1]Access-Dez'!I21="1","F","S")</f>
        <v>S</v>
      </c>
      <c r="H22" s="38" t="str">
        <f>+'[1]Access-Dez'!J21</f>
        <v>0151</v>
      </c>
      <c r="I22" s="39" t="str">
        <f>+'[1]Access-Dez'!K21</f>
        <v>RECURSOS LIVRES DA SEGURIDADE SOCIAL</v>
      </c>
      <c r="J22" s="38" t="str">
        <f>+'[1]Access-Dez'!L21</f>
        <v>3</v>
      </c>
      <c r="K22" s="41"/>
      <c r="L22" s="41"/>
      <c r="M22" s="41"/>
      <c r="N22" s="41">
        <f t="shared" si="0"/>
        <v>0</v>
      </c>
      <c r="O22" s="41"/>
      <c r="P22" s="43">
        <f>'[1]Access-Dez'!M21</f>
        <v>12394065</v>
      </c>
      <c r="Q22" s="43"/>
      <c r="R22" s="43">
        <f t="shared" si="1"/>
        <v>12394065</v>
      </c>
      <c r="S22" s="45">
        <f>'[1]Access-Dez'!N21</f>
        <v>11530551.220000001</v>
      </c>
      <c r="T22" s="44">
        <f t="shared" si="2"/>
        <v>0.93032844510658941</v>
      </c>
      <c r="U22" s="43">
        <f>'[1]Access-Dez'!O21</f>
        <v>9973303.5099999998</v>
      </c>
      <c r="V22" s="44">
        <f t="shared" si="3"/>
        <v>0.8046838151970318</v>
      </c>
      <c r="W22" s="43">
        <f>'[1]Access-Dez'!P21</f>
        <v>9973303.5099999998</v>
      </c>
      <c r="X22" s="44">
        <f t="shared" si="4"/>
        <v>0.8046838151970318</v>
      </c>
    </row>
    <row r="23" spans="1:24" ht="25.5" customHeight="1" x14ac:dyDescent="0.2">
      <c r="A23" s="38" t="str">
        <f>+'[1]Access-Dez'!A22</f>
        <v>12104</v>
      </c>
      <c r="B23" s="39" t="str">
        <f>+'[1]Access-Dez'!B22</f>
        <v>TRIBUNAL REGIONAL FEDERAL DA 3A. REGIAO</v>
      </c>
      <c r="C23" s="38" t="str">
        <f>CONCATENATE('[1]Access-Dez'!C22,".",'[1]Access-Dez'!D22)</f>
        <v>02.301</v>
      </c>
      <c r="D23" s="38" t="str">
        <f>CONCATENATE('[1]Access-Dez'!E22,".",'[1]Access-Dez'!G22)</f>
        <v>0033.212B</v>
      </c>
      <c r="E23" s="39" t="str">
        <f>+'[1]Access-Dez'!F22</f>
        <v>PROGRAMA DE GESTAO E MANUTENCAO DO PODER JUDICIARIO</v>
      </c>
      <c r="F23" s="39" t="str">
        <f>+'[1]Access-Dez'!H22</f>
        <v>BENEFICIOS OBRIGATORIOS AOS SERVIDORES CIVIS, EMPREGADOS, MI</v>
      </c>
      <c r="G23" s="38" t="str">
        <f>IF('[1]Access-Dez'!I22="1","F","S")</f>
        <v>F</v>
      </c>
      <c r="H23" s="38" t="str">
        <f>+'[1]Access-Dez'!J22</f>
        <v>0100</v>
      </c>
      <c r="I23" s="39" t="str">
        <f>+'[1]Access-Dez'!K22</f>
        <v>RECURSOS PRIMARIOS DE LIVRE APLICACAO</v>
      </c>
      <c r="J23" s="38" t="str">
        <f>+'[1]Access-Dez'!L22</f>
        <v>3</v>
      </c>
      <c r="K23" s="41"/>
      <c r="L23" s="41"/>
      <c r="M23" s="41"/>
      <c r="N23" s="41">
        <f t="shared" si="0"/>
        <v>0</v>
      </c>
      <c r="O23" s="41"/>
      <c r="P23" s="43">
        <f>'[1]Access-Dez'!M22</f>
        <v>24288172.59</v>
      </c>
      <c r="Q23" s="43"/>
      <c r="R23" s="43">
        <f t="shared" si="1"/>
        <v>24288172.59</v>
      </c>
      <c r="S23" s="45">
        <f>'[1]Access-Dez'!N22</f>
        <v>22861558.25</v>
      </c>
      <c r="T23" s="44">
        <f t="shared" si="2"/>
        <v>0.94126300219937631</v>
      </c>
      <c r="U23" s="43">
        <f>'[1]Access-Dez'!O22</f>
        <v>22861558.25</v>
      </c>
      <c r="V23" s="44">
        <f t="shared" si="3"/>
        <v>0.94126300219937631</v>
      </c>
      <c r="W23" s="43">
        <f>'[1]Access-Dez'!P22</f>
        <v>22861558.25</v>
      </c>
      <c r="X23" s="44">
        <f t="shared" si="4"/>
        <v>0.94126300219937631</v>
      </c>
    </row>
    <row r="24" spans="1:24" ht="25.5" customHeight="1" x14ac:dyDescent="0.2">
      <c r="A24" s="38" t="str">
        <f>+'[1]Access-Dez'!A23</f>
        <v>12104</v>
      </c>
      <c r="B24" s="39" t="str">
        <f>+'[1]Access-Dez'!B23</f>
        <v>TRIBUNAL REGIONAL FEDERAL DA 3A. REGIAO</v>
      </c>
      <c r="C24" s="38" t="str">
        <f>CONCATENATE('[1]Access-Dez'!C23,".",'[1]Access-Dez'!D23)</f>
        <v>02.846</v>
      </c>
      <c r="D24" s="38" t="str">
        <f>CONCATENATE('[1]Access-Dez'!E23,".",'[1]Access-Dez'!G23)</f>
        <v>0033.09HB</v>
      </c>
      <c r="E24" s="39" t="str">
        <f>+'[1]Access-Dez'!F23</f>
        <v>PROGRAMA DE GESTAO E MANUTENCAO DO PODER JUDICIARIO</v>
      </c>
      <c r="F24" s="39" t="str">
        <f>+'[1]Access-Dez'!H23</f>
        <v>CONTRIBUICAO DA UNIAO, DE SUAS AUTARQUIAS E FUNDACOES PARA O</v>
      </c>
      <c r="G24" s="38" t="str">
        <f>IF('[1]Access-Dez'!I23="1","F","S")</f>
        <v>F</v>
      </c>
      <c r="H24" s="38" t="str">
        <f>+'[1]Access-Dez'!J23</f>
        <v>0100</v>
      </c>
      <c r="I24" s="39" t="str">
        <f>+'[1]Access-Dez'!K23</f>
        <v>RECURSOS PRIMARIOS DE LIVRE APLICACAO</v>
      </c>
      <c r="J24" s="38" t="str">
        <f>+'[1]Access-Dez'!L23</f>
        <v>1</v>
      </c>
      <c r="K24" s="41"/>
      <c r="L24" s="41"/>
      <c r="M24" s="41"/>
      <c r="N24" s="41">
        <f t="shared" si="0"/>
        <v>0</v>
      </c>
      <c r="O24" s="41"/>
      <c r="P24" s="43">
        <f>'[1]Access-Dez'!M23</f>
        <v>86742219.700000003</v>
      </c>
      <c r="Q24" s="43"/>
      <c r="R24" s="43">
        <f t="shared" si="1"/>
        <v>86742219.700000003</v>
      </c>
      <c r="S24" s="45">
        <f>'[1]Access-Dez'!N23</f>
        <v>86742219.700000003</v>
      </c>
      <c r="T24" s="44">
        <f t="shared" si="2"/>
        <v>1</v>
      </c>
      <c r="U24" s="43">
        <f>'[1]Access-Dez'!O23</f>
        <v>86737852.239999995</v>
      </c>
      <c r="V24" s="44">
        <f t="shared" si="3"/>
        <v>0.99994965012406745</v>
      </c>
      <c r="W24" s="43">
        <f>'[1]Access-Dez'!P23</f>
        <v>86737852.239999995</v>
      </c>
      <c r="X24" s="44">
        <f t="shared" si="4"/>
        <v>0.99994965012406745</v>
      </c>
    </row>
    <row r="25" spans="1:24" ht="25.5" customHeight="1" x14ac:dyDescent="0.2">
      <c r="A25" s="38" t="str">
        <f>+'[1]Access-Dez'!A24</f>
        <v>12104</v>
      </c>
      <c r="B25" s="39" t="str">
        <f>+'[1]Access-Dez'!B24</f>
        <v>TRIBUNAL REGIONAL FEDERAL DA 3A. REGIAO</v>
      </c>
      <c r="C25" s="38" t="str">
        <f>CONCATENATE('[1]Access-Dez'!C24,".",'[1]Access-Dez'!D24)</f>
        <v>09.272</v>
      </c>
      <c r="D25" s="38" t="str">
        <f>CONCATENATE('[1]Access-Dez'!E24,".",'[1]Access-Dez'!G24)</f>
        <v>0033.0181</v>
      </c>
      <c r="E25" s="39" t="str">
        <f>+'[1]Access-Dez'!F24</f>
        <v>PROGRAMA DE GESTAO E MANUTENCAO DO PODER JUDICIARIO</v>
      </c>
      <c r="F25" s="39" t="str">
        <f>+'[1]Access-Dez'!H24</f>
        <v>APOSENTADORIAS E PENSOES CIVIS DA UNIAO</v>
      </c>
      <c r="G25" s="38" t="str">
        <f>IF('[1]Access-Dez'!I24="1","F","S")</f>
        <v>S</v>
      </c>
      <c r="H25" s="38" t="str">
        <f>+'[1]Access-Dez'!J24</f>
        <v>0100</v>
      </c>
      <c r="I25" s="39" t="str">
        <f>+'[1]Access-Dez'!K24</f>
        <v>RECURSOS PRIMARIOS DE LIVRE APLICACAO</v>
      </c>
      <c r="J25" s="38" t="str">
        <f>+'[1]Access-Dez'!L24</f>
        <v>1</v>
      </c>
      <c r="K25" s="41"/>
      <c r="L25" s="41"/>
      <c r="M25" s="41"/>
      <c r="N25" s="41">
        <f t="shared" si="0"/>
        <v>0</v>
      </c>
      <c r="O25" s="41"/>
      <c r="P25" s="43">
        <f>'[1]Access-Dez'!M24</f>
        <v>8370788.2199999997</v>
      </c>
      <c r="Q25" s="43"/>
      <c r="R25" s="43">
        <f t="shared" si="1"/>
        <v>8370788.2199999997</v>
      </c>
      <c r="S25" s="45">
        <f>'[1]Access-Dez'!N24</f>
        <v>8370788.2199999997</v>
      </c>
      <c r="T25" s="44">
        <f t="shared" si="2"/>
        <v>1</v>
      </c>
      <c r="U25" s="43">
        <f>'[1]Access-Dez'!O24</f>
        <v>8370788.2199999997</v>
      </c>
      <c r="V25" s="44">
        <f t="shared" si="3"/>
        <v>1</v>
      </c>
      <c r="W25" s="43">
        <f>'[1]Access-Dez'!P24</f>
        <v>8370788.2199999997</v>
      </c>
      <c r="X25" s="44">
        <f t="shared" si="4"/>
        <v>1</v>
      </c>
    </row>
    <row r="26" spans="1:24" ht="25.5" customHeight="1" x14ac:dyDescent="0.2">
      <c r="A26" s="38" t="str">
        <f>+'[1]Access-Dez'!A25</f>
        <v>12104</v>
      </c>
      <c r="B26" s="39" t="str">
        <f>+'[1]Access-Dez'!B25</f>
        <v>TRIBUNAL REGIONAL FEDERAL DA 3A. REGIAO</v>
      </c>
      <c r="C26" s="38" t="str">
        <f>CONCATENATE('[1]Access-Dez'!C25,".",'[1]Access-Dez'!D25)</f>
        <v>09.272</v>
      </c>
      <c r="D26" s="38" t="str">
        <f>CONCATENATE('[1]Access-Dez'!E25,".",'[1]Access-Dez'!G25)</f>
        <v>0033.0181</v>
      </c>
      <c r="E26" s="39" t="str">
        <f>+'[1]Access-Dez'!F25</f>
        <v>PROGRAMA DE GESTAO E MANUTENCAO DO PODER JUDICIARIO</v>
      </c>
      <c r="F26" s="39" t="str">
        <f>+'[1]Access-Dez'!H25</f>
        <v>APOSENTADORIAS E PENSOES CIVIS DA UNIAO</v>
      </c>
      <c r="G26" s="38" t="str">
        <f>IF('[1]Access-Dez'!I25="1","F","S")</f>
        <v>S</v>
      </c>
      <c r="H26" s="38" t="str">
        <f>+'[1]Access-Dez'!J25</f>
        <v>0156</v>
      </c>
      <c r="I26" s="39" t="str">
        <f>+'[1]Access-Dez'!K25</f>
        <v>CONTRIB.DO SERV.PARA O PLANO SEG.SOC.SERV.PUB</v>
      </c>
      <c r="J26" s="38" t="str">
        <f>+'[1]Access-Dez'!L25</f>
        <v>1</v>
      </c>
      <c r="K26" s="41"/>
      <c r="L26" s="41"/>
      <c r="M26" s="41"/>
      <c r="N26" s="41">
        <f t="shared" si="0"/>
        <v>0</v>
      </c>
      <c r="O26" s="41"/>
      <c r="P26" s="43">
        <f>'[1]Access-Dez'!M25</f>
        <v>64584955</v>
      </c>
      <c r="Q26" s="43"/>
      <c r="R26" s="43">
        <f t="shared" si="1"/>
        <v>64584955</v>
      </c>
      <c r="S26" s="45">
        <f>'[1]Access-Dez'!N25</f>
        <v>64584955</v>
      </c>
      <c r="T26" s="44">
        <f t="shared" si="2"/>
        <v>1</v>
      </c>
      <c r="U26" s="43">
        <f>'[1]Access-Dez'!O25</f>
        <v>64584955</v>
      </c>
      <c r="V26" s="44">
        <f t="shared" si="3"/>
        <v>1</v>
      </c>
      <c r="W26" s="43">
        <f>'[1]Access-Dez'!P25</f>
        <v>64584955</v>
      </c>
      <c r="X26" s="44">
        <f t="shared" si="4"/>
        <v>1</v>
      </c>
    </row>
    <row r="27" spans="1:24" ht="25.5" customHeight="1" x14ac:dyDescent="0.2">
      <c r="A27" s="38" t="str">
        <f>+'[1]Access-Dez'!A26</f>
        <v>12104</v>
      </c>
      <c r="B27" s="39" t="str">
        <f>+'[1]Access-Dez'!B26</f>
        <v>TRIBUNAL REGIONAL FEDERAL DA 3A. REGIAO</v>
      </c>
      <c r="C27" s="38" t="str">
        <f>CONCATENATE('[1]Access-Dez'!C26,".",'[1]Access-Dez'!D26)</f>
        <v>09.272</v>
      </c>
      <c r="D27" s="38" t="str">
        <f>CONCATENATE('[1]Access-Dez'!E26,".",'[1]Access-Dez'!G26)</f>
        <v>0033.0181</v>
      </c>
      <c r="E27" s="39" t="str">
        <f>+'[1]Access-Dez'!F26</f>
        <v>PROGRAMA DE GESTAO E MANUTENCAO DO PODER JUDICIARIO</v>
      </c>
      <c r="F27" s="39" t="str">
        <f>+'[1]Access-Dez'!H26</f>
        <v>APOSENTADORIAS E PENSOES CIVIS DA UNIAO</v>
      </c>
      <c r="G27" s="38" t="str">
        <f>IF('[1]Access-Dez'!I26="1","F","S")</f>
        <v>S</v>
      </c>
      <c r="H27" s="38" t="str">
        <f>+'[1]Access-Dez'!J26</f>
        <v>0169</v>
      </c>
      <c r="I27" s="39" t="str">
        <f>+'[1]Access-Dez'!K26</f>
        <v>CONTR.PATRONAL PARA O PLANO SEG.SOC.SERV.PUB.</v>
      </c>
      <c r="J27" s="38" t="str">
        <f>+'[1]Access-Dez'!L26</f>
        <v>1</v>
      </c>
      <c r="K27" s="41"/>
      <c r="L27" s="41"/>
      <c r="M27" s="41"/>
      <c r="N27" s="41">
        <f t="shared" si="0"/>
        <v>0</v>
      </c>
      <c r="O27" s="41"/>
      <c r="P27" s="43">
        <f>'[1]Access-Dez'!M26</f>
        <v>82555045</v>
      </c>
      <c r="Q27" s="43"/>
      <c r="R27" s="43">
        <f t="shared" si="1"/>
        <v>82555045</v>
      </c>
      <c r="S27" s="45">
        <f>'[1]Access-Dez'!N26</f>
        <v>82555045</v>
      </c>
      <c r="T27" s="44">
        <f t="shared" si="2"/>
        <v>1</v>
      </c>
      <c r="U27" s="43">
        <f>'[1]Access-Dez'!O26</f>
        <v>82555045</v>
      </c>
      <c r="V27" s="44">
        <f t="shared" si="3"/>
        <v>1</v>
      </c>
      <c r="W27" s="43">
        <f>'[1]Access-Dez'!P26</f>
        <v>81677925.980000004</v>
      </c>
      <c r="X27" s="44">
        <f t="shared" si="4"/>
        <v>0.98937534320282916</v>
      </c>
    </row>
    <row r="28" spans="1:24" ht="25.5" customHeight="1" thickBot="1" x14ac:dyDescent="0.25">
      <c r="A28" s="38" t="str">
        <f>+'[1]Access-Dez'!A27</f>
        <v>12104</v>
      </c>
      <c r="B28" s="39" t="str">
        <f>+'[1]Access-Dez'!B27</f>
        <v>TRIBUNAL REGIONAL FEDERAL DA 3A. REGIAO</v>
      </c>
      <c r="C28" s="38" t="str">
        <f>CONCATENATE('[1]Access-Dez'!C27,".",'[1]Access-Dez'!D27)</f>
        <v>28.846</v>
      </c>
      <c r="D28" s="38" t="str">
        <f>CONCATENATE('[1]Access-Dez'!E27,".",'[1]Access-Dez'!G27)</f>
        <v>0909.0536</v>
      </c>
      <c r="E28" s="39" t="str">
        <f>+'[1]Access-Dez'!F27</f>
        <v>OPERACOES ESPECIAIS: OUTROS ENCARGOS ESPECIAIS</v>
      </c>
      <c r="F28" s="39" t="str">
        <f>+'[1]Access-Dez'!H27</f>
        <v>BENEFICIOS E PENSOES INDENIZATORIAS DECORRENTES DE LEGISLACA</v>
      </c>
      <c r="G28" s="38" t="str">
        <f>IF('[1]Access-Dez'!I27="1","F","S")</f>
        <v>S</v>
      </c>
      <c r="H28" s="38" t="str">
        <f>+'[1]Access-Dez'!J27</f>
        <v>0151</v>
      </c>
      <c r="I28" s="39" t="str">
        <f>+'[1]Access-Dez'!K27</f>
        <v>RECURSOS LIVRES DA SEGURIDADE SOCIAL</v>
      </c>
      <c r="J28" s="38" t="str">
        <f>+'[1]Access-Dez'!L27</f>
        <v>3</v>
      </c>
      <c r="K28" s="41"/>
      <c r="L28" s="41"/>
      <c r="M28" s="41"/>
      <c r="N28" s="41">
        <f t="shared" si="0"/>
        <v>0</v>
      </c>
      <c r="O28" s="41"/>
      <c r="P28" s="43">
        <f>'[1]Access-Dez'!M27</f>
        <v>25000</v>
      </c>
      <c r="Q28" s="43"/>
      <c r="R28" s="43">
        <f t="shared" si="1"/>
        <v>25000</v>
      </c>
      <c r="S28" s="45">
        <f>'[1]Access-Dez'!N27</f>
        <v>22286.37</v>
      </c>
      <c r="T28" s="44">
        <f t="shared" si="2"/>
        <v>0.89145479999999999</v>
      </c>
      <c r="U28" s="43">
        <f>'[1]Access-Dez'!O27</f>
        <v>22286.37</v>
      </c>
      <c r="V28" s="44">
        <f t="shared" si="3"/>
        <v>0.89145479999999999</v>
      </c>
      <c r="W28" s="43">
        <f>'[1]Access-Dez'!P27</f>
        <v>22286.37</v>
      </c>
      <c r="X28" s="44">
        <f t="shared" si="4"/>
        <v>0.89145479999999999</v>
      </c>
    </row>
    <row r="29" spans="1:24" ht="25.5" customHeight="1" thickBot="1" x14ac:dyDescent="0.25">
      <c r="A29" s="15" t="s">
        <v>48</v>
      </c>
      <c r="B29" s="46"/>
      <c r="C29" s="46"/>
      <c r="D29" s="46"/>
      <c r="E29" s="46"/>
      <c r="F29" s="46"/>
      <c r="G29" s="46"/>
      <c r="H29" s="46"/>
      <c r="I29" s="46"/>
      <c r="J29" s="16"/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f>SUM(P10:P28)</f>
        <v>756514605.75</v>
      </c>
      <c r="Q29" s="48">
        <f>SUM(Q10:Q28)</f>
        <v>0</v>
      </c>
      <c r="R29" s="48">
        <f>SUM(R10:R28)</f>
        <v>756514605.75</v>
      </c>
      <c r="S29" s="48">
        <f>SUM(S10:S28)</f>
        <v>747208200.49000013</v>
      </c>
      <c r="T29" s="49">
        <f t="shared" si="2"/>
        <v>0.98769831383390994</v>
      </c>
      <c r="U29" s="48">
        <f>SUM(U10:U28)</f>
        <v>739267563.02999997</v>
      </c>
      <c r="V29" s="49">
        <f t="shared" si="3"/>
        <v>0.97720196994359221</v>
      </c>
      <c r="W29" s="48">
        <f>SUM(W10:W28)</f>
        <v>736747136.79999995</v>
      </c>
      <c r="X29" s="49">
        <f t="shared" si="4"/>
        <v>0.97387034063882638</v>
      </c>
    </row>
    <row r="30" spans="1:24" ht="25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2" t="s">
        <v>50</v>
      </c>
      <c r="B31" s="50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2022-01-20T21:59:00Z</dcterms:created>
  <dcterms:modified xsi:type="dcterms:W3CDTF">2022-01-20T21:59:23Z</dcterms:modified>
</cp:coreProperties>
</file>