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Jan!$A$1:$X$23</definedName>
  </definedNames>
  <calcPr calcId="145621"/>
</workbook>
</file>

<file path=xl/calcChain.xml><?xml version="1.0" encoding="utf-8"?>
<calcChain xmlns="http://schemas.openxmlformats.org/spreadsheetml/2006/main">
  <c r="Q21" i="1" l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X10" i="1" s="1"/>
  <c r="P10" i="1"/>
  <c r="N10" i="1"/>
  <c r="J10" i="1"/>
  <c r="I10" i="1"/>
  <c r="H10" i="1"/>
  <c r="G10" i="1"/>
  <c r="F10" i="1"/>
  <c r="E10" i="1"/>
  <c r="D10" i="1"/>
  <c r="C10" i="1"/>
  <c r="B10" i="1"/>
  <c r="A10" i="1"/>
  <c r="P21" i="1" l="1"/>
  <c r="W21" i="1"/>
  <c r="R16" i="1"/>
  <c r="X16" i="1" s="1"/>
  <c r="S21" i="1"/>
  <c r="U21" i="1"/>
  <c r="X11" i="1"/>
  <c r="T11" i="1"/>
  <c r="V11" i="1"/>
  <c r="X19" i="1"/>
  <c r="T19" i="1"/>
  <c r="V19" i="1"/>
  <c r="X15" i="1"/>
  <c r="T15" i="1"/>
  <c r="V15" i="1"/>
  <c r="V16" i="1"/>
  <c r="V12" i="1"/>
  <c r="X12" i="1"/>
  <c r="T12" i="1"/>
  <c r="V20" i="1"/>
  <c r="X20" i="1"/>
  <c r="T20" i="1"/>
  <c r="T13" i="1"/>
  <c r="X13" i="1"/>
  <c r="T17" i="1"/>
  <c r="X17" i="1"/>
  <c r="V10" i="1"/>
  <c r="V14" i="1"/>
  <c r="V18" i="1"/>
  <c r="T10" i="1"/>
  <c r="T14" i="1"/>
  <c r="T18" i="1"/>
  <c r="T16" i="1" l="1"/>
  <c r="R21" i="1"/>
  <c r="T21" i="1" s="1"/>
  <c r="X21" i="1"/>
  <c r="V21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<sst xmlns="http://schemas.openxmlformats.org/spreadsheetml/2006/main" count="55" uniqueCount="51">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</sst>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5" fillId="0" borderId="0" xfId="0" applyFo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164" fontId="6" fillId="0" borderId="14" xfId="3" applyNumberFormat="1" applyFont="1" applyFill="1" applyBorder="1" applyAlignment="1">
      <alignment horizontal="center" vertical="center" wrapText="1"/>
    </xf>
    <xf numFmtId="164" fontId="6" fillId="0" borderId="11" xfId="3" applyNumberFormat="1" applyFont="1" applyFill="1" applyBorder="1" applyAlignment="1">
      <alignment horizontal="center" vertical="center" wrapText="1"/>
    </xf>
    <xf numFmtId="166" fontId="6" fillId="0" borderId="11" xfId="4" applyNumberFormat="1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164" fontId="6" fillId="0" borderId="20" xfId="3" applyNumberFormat="1" applyFont="1" applyFill="1" applyBorder="1" applyAlignment="1">
      <alignment horizontal="center" vertical="center" wrapText="1"/>
    </xf>
    <xf numFmtId="166" fontId="6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6" fillId="0" borderId="21" xfId="4" applyNumberFormat="1" applyFont="1" applyBorder="1" applyAlignment="1">
      <alignment horizontal="right" vertical="center"/>
    </xf>
    <xf numFmtId="166" fontId="6" fillId="0" borderId="4" xfId="4" applyNumberFormat="1" applyFont="1" applyBorder="1" applyAlignment="1">
      <alignment horizontal="right" vertical="center"/>
    </xf>
    <xf numFmtId="166" fontId="6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164" fontId="0" fillId="0" borderId="0" xfId="1" applyNumberFormat="1" applyFont="1" applyFill="1"/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6" fillId="0" borderId="24" xfId="4" applyNumberFormat="1" applyFont="1" applyBorder="1" applyAlignment="1">
      <alignment horizontal="right" vertical="center"/>
    </xf>
    <xf numFmtId="166" fontId="6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center" vertical="center" wrapText="1"/>
    </xf>
    <xf numFmtId="166" fontId="6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4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Normal 8" xfId="11"/>
    <cellStyle name="Porcentagem 11" xfId="12"/>
    <cellStyle name="Porcentagem 11 2" xfId="1"/>
    <cellStyle name="Porcentagem 2" xfId="3"/>
    <cellStyle name="Vírgula 2" xfId="4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  <cell r="N9">
            <v>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4959261</v>
          </cell>
          <cell r="N10">
            <v>2333920.46</v>
          </cell>
          <cell r="O10">
            <v>359320.93</v>
          </cell>
          <cell r="P10">
            <v>359320.93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683493</v>
          </cell>
          <cell r="N11">
            <v>658464.4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45432323.350000001</v>
          </cell>
          <cell r="N12">
            <v>44657721.380000003</v>
          </cell>
          <cell r="O12">
            <v>44657721.380000003</v>
          </cell>
          <cell r="P12">
            <v>42936703.289999999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11917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301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2</v>
          </cell>
          <cell r="J14" t="str">
            <v>0151</v>
          </cell>
          <cell r="K14" t="str">
            <v>RECURSOS LIVRES DA SEGURIDADE SOCIAL</v>
          </cell>
          <cell r="L14" t="str">
            <v>4</v>
          </cell>
          <cell r="M14">
            <v>20000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3</v>
          </cell>
          <cell r="M15">
            <v>17879302</v>
          </cell>
          <cell r="N15">
            <v>17689302</v>
          </cell>
          <cell r="O15">
            <v>44172.34</v>
          </cell>
          <cell r="P15">
            <v>44172.34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22101590.649999999</v>
          </cell>
          <cell r="N16">
            <v>22101590.649999999</v>
          </cell>
          <cell r="O16">
            <v>1840969.47</v>
          </cell>
          <cell r="P16">
            <v>1840969.47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1</v>
          </cell>
          <cell r="M17">
            <v>6472931.7199999997</v>
          </cell>
          <cell r="N17">
            <v>6472931.7199999997</v>
          </cell>
          <cell r="O17">
            <v>6472931.7199999997</v>
          </cell>
          <cell r="P17">
            <v>6472931.7199999997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0156</v>
          </cell>
          <cell r="K18" t="str">
            <v>CONTRIB.DO SERV.PARA O PLANO SEG.SOC.SERV.PUB</v>
          </cell>
          <cell r="L18" t="str">
            <v>1</v>
          </cell>
          <cell r="M18">
            <v>18247878.219999999</v>
          </cell>
          <cell r="N18">
            <v>18247878.219999999</v>
          </cell>
          <cell r="O18">
            <v>18247878.219999999</v>
          </cell>
          <cell r="P18">
            <v>17256608.82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28</v>
          </cell>
          <cell r="D19" t="str">
            <v>846</v>
          </cell>
          <cell r="E19" t="str">
            <v>0909</v>
          </cell>
          <cell r="F19" t="str">
            <v>OPERACOES ESPECIAIS: OUTROS ENCARGOS ESPECIAIS</v>
          </cell>
          <cell r="G19" t="str">
            <v>0536</v>
          </cell>
          <cell r="H19" t="str">
            <v>BENEFICIOS E PENSOES INDENIZATORIAS DECORRENTES DE LEGISLACA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3</v>
          </cell>
          <cell r="M19">
            <v>24000</v>
          </cell>
          <cell r="N19">
            <v>24000</v>
          </cell>
          <cell r="O19">
            <v>1701.25</v>
          </cell>
          <cell r="P19">
            <v>1701.25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9.425781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4.140625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7.140625" style="66" customWidth="1"/>
    <col min="17" max="17" width="11" style="65" customWidth="1"/>
    <col min="18" max="18" width="22" style="66" customWidth="1"/>
    <col min="19" max="19" width="21.42578125" style="65" customWidth="1"/>
    <col min="20" max="20" width="17.140625" style="66" customWidth="1"/>
    <col min="21" max="21" width="19.7109375" style="5" customWidth="1"/>
    <col min="22" max="22" width="9.28515625" style="5" bestFit="1" customWidth="1"/>
    <col min="23" max="23" width="18.5703125" style="5" customWidth="1"/>
    <col min="24" max="24" width="9.28515625" style="5" bestFit="1" customWidth="1"/>
    <col min="25" max="16384" width="9.140625" style="5"/>
  </cols>
  <sheetData>
    <row r="1" spans="1:26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6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6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6" ht="25.5" customHeight="1" x14ac:dyDescent="0.2">
      <c r="A4" s="7" t="s">
        <v>5</v>
      </c>
      <c r="B4" s="8">
        <v>44562</v>
      </c>
      <c r="C4" s="9"/>
      <c r="D4" s="10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6" ht="25.5" customHeight="1" x14ac:dyDescent="0.2">
      <c r="A5" s="11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6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6" ht="26.25" customHeight="1" thickBot="1" x14ac:dyDescent="0.2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4"/>
      <c r="K7" s="15" t="s">
        <v>8</v>
      </c>
      <c r="L7" s="16" t="s">
        <v>9</v>
      </c>
      <c r="M7" s="17"/>
      <c r="N7" s="15" t="s">
        <v>10</v>
      </c>
      <c r="O7" s="15" t="s">
        <v>11</v>
      </c>
      <c r="P7" s="12" t="s">
        <v>12</v>
      </c>
      <c r="Q7" s="14"/>
      <c r="R7" s="15" t="s">
        <v>13</v>
      </c>
      <c r="S7" s="12" t="s">
        <v>14</v>
      </c>
      <c r="T7" s="13"/>
      <c r="U7" s="13"/>
      <c r="V7" s="13"/>
      <c r="W7" s="13"/>
      <c r="X7" s="14"/>
    </row>
    <row r="8" spans="1:26" ht="26.25" customHeight="1" x14ac:dyDescent="0.2">
      <c r="A8" s="18" t="s">
        <v>15</v>
      </c>
      <c r="B8" s="19"/>
      <c r="C8" s="20" t="s">
        <v>16</v>
      </c>
      <c r="D8" s="20" t="s">
        <v>17</v>
      </c>
      <c r="E8" s="21" t="s">
        <v>18</v>
      </c>
      <c r="F8" s="22"/>
      <c r="G8" s="20" t="s">
        <v>19</v>
      </c>
      <c r="H8" s="23" t="s">
        <v>20</v>
      </c>
      <c r="I8" s="24"/>
      <c r="J8" s="20" t="s">
        <v>21</v>
      </c>
      <c r="K8" s="25"/>
      <c r="L8" s="26" t="s">
        <v>22</v>
      </c>
      <c r="M8" s="26" t="s">
        <v>23</v>
      </c>
      <c r="N8" s="25"/>
      <c r="O8" s="25"/>
      <c r="P8" s="27" t="s">
        <v>24</v>
      </c>
      <c r="Q8" s="27" t="s">
        <v>25</v>
      </c>
      <c r="R8" s="25"/>
      <c r="S8" s="28" t="s">
        <v>26</v>
      </c>
      <c r="T8" s="29" t="s">
        <v>27</v>
      </c>
      <c r="U8" s="28" t="s">
        <v>28</v>
      </c>
      <c r="V8" s="30" t="s">
        <v>27</v>
      </c>
      <c r="W8" s="31" t="s">
        <v>29</v>
      </c>
      <c r="X8" s="30" t="s">
        <v>27</v>
      </c>
    </row>
    <row r="9" spans="1:26" ht="26.25" customHeight="1" thickBot="1" x14ac:dyDescent="0.25">
      <c r="A9" s="32" t="s">
        <v>30</v>
      </c>
      <c r="B9" s="32" t="s">
        <v>31</v>
      </c>
      <c r="C9" s="33"/>
      <c r="D9" s="33"/>
      <c r="E9" s="34" t="s">
        <v>32</v>
      </c>
      <c r="F9" s="34" t="s">
        <v>33</v>
      </c>
      <c r="G9" s="33"/>
      <c r="H9" s="34" t="s">
        <v>30</v>
      </c>
      <c r="I9" s="34" t="s">
        <v>31</v>
      </c>
      <c r="J9" s="33"/>
      <c r="K9" s="32" t="s">
        <v>34</v>
      </c>
      <c r="L9" s="35" t="s">
        <v>35</v>
      </c>
      <c r="M9" s="35" t="s">
        <v>36</v>
      </c>
      <c r="N9" s="35" t="s">
        <v>37</v>
      </c>
      <c r="O9" s="35" t="s">
        <v>38</v>
      </c>
      <c r="P9" s="35" t="s">
        <v>39</v>
      </c>
      <c r="Q9" s="35" t="s">
        <v>40</v>
      </c>
      <c r="R9" s="32" t="s">
        <v>41</v>
      </c>
      <c r="S9" s="36" t="s">
        <v>42</v>
      </c>
      <c r="T9" s="37" t="s">
        <v>43</v>
      </c>
      <c r="U9" s="36" t="s">
        <v>44</v>
      </c>
      <c r="V9" s="37" t="s">
        <v>45</v>
      </c>
      <c r="W9" s="38" t="s">
        <v>46</v>
      </c>
      <c r="X9" s="37" t="s">
        <v>47</v>
      </c>
    </row>
    <row r="10" spans="1:26" ht="26.25" customHeight="1" x14ac:dyDescent="0.2">
      <c r="A10" s="39" t="str">
        <f>+'[1]Access-Jan'!A9</f>
        <v>12104</v>
      </c>
      <c r="B10" s="40" t="str">
        <f>+'[1]Access-Jan'!B9</f>
        <v>TRIBUNAL REGIONAL FEDERAL DA 3A. REGIAO</v>
      </c>
      <c r="C10" s="41" t="str">
        <f>CONCATENATE('[1]Access-Jan'!C9,".",'[1]Access-Jan'!D9)</f>
        <v>02.061</v>
      </c>
      <c r="D10" s="41" t="str">
        <f>CONCATENATE('[1]Access-Jan'!E9,".",'[1]Access-Jan'!G9)</f>
        <v>0033.4224</v>
      </c>
      <c r="E10" s="40" t="str">
        <f>+'[1]Access-Jan'!F9</f>
        <v>PROGRAMA DE GESTAO E MANUTENCAO DO PODER JUDICIARIO</v>
      </c>
      <c r="F10" s="42" t="str">
        <f>+'[1]Access-Jan'!H9</f>
        <v>ASSISTENCIA JURIDICA A PESSOAS CARENTES</v>
      </c>
      <c r="G10" s="39" t="str">
        <f>IF('[1]Access-Jan'!I9="1","F","S")</f>
        <v>F</v>
      </c>
      <c r="H10" s="39" t="str">
        <f>+'[1]Access-Jan'!J9</f>
        <v>0100</v>
      </c>
      <c r="I10" s="43" t="str">
        <f>+'[1]Access-Jan'!K9</f>
        <v>RECURSOS PRIMARIOS DE LIVRE APLICACAO</v>
      </c>
      <c r="J10" s="39" t="str">
        <f>+'[1]Access-Jan'!L9</f>
        <v>3</v>
      </c>
      <c r="K10" s="44"/>
      <c r="L10" s="45"/>
      <c r="M10" s="45"/>
      <c r="N10" s="46">
        <f>+K10+L10-M10</f>
        <v>0</v>
      </c>
      <c r="O10" s="44"/>
      <c r="P10" s="47">
        <f>'[1]Access-Jan'!M9</f>
        <v>5000</v>
      </c>
      <c r="Q10" s="47"/>
      <c r="R10" s="47">
        <f>N10-O10+P10</f>
        <v>5000</v>
      </c>
      <c r="S10" s="47">
        <f>'[1]Access-Jan'!N9</f>
        <v>5000</v>
      </c>
      <c r="T10" s="48">
        <f>IF(R10&gt;0,S10/R10,0)</f>
        <v>1</v>
      </c>
      <c r="U10" s="47">
        <f>'[1]Access-Jan'!O9</f>
        <v>0</v>
      </c>
      <c r="V10" s="49">
        <f>IF(R10&gt;0,U10/R10,0)</f>
        <v>0</v>
      </c>
      <c r="W10" s="47">
        <f>'[1]Access-Jan'!P9</f>
        <v>0</v>
      </c>
      <c r="X10" s="49">
        <f>IF(R10&gt;0,W10/R10,0)</f>
        <v>0</v>
      </c>
      <c r="Z10" s="50"/>
    </row>
    <row r="11" spans="1:26" ht="26.25" customHeight="1" x14ac:dyDescent="0.2">
      <c r="A11" s="51" t="str">
        <f>+'[1]Access-Jan'!A10</f>
        <v>12104</v>
      </c>
      <c r="B11" s="52" t="str">
        <f>+'[1]Access-Jan'!B10</f>
        <v>TRIBUNAL REGIONAL FEDERAL DA 3A. REGIAO</v>
      </c>
      <c r="C11" s="51" t="str">
        <f>CONCATENATE('[1]Access-Jan'!C10,".",'[1]Access-Jan'!D10)</f>
        <v>02.061</v>
      </c>
      <c r="D11" s="51" t="str">
        <f>CONCATENATE('[1]Access-Jan'!E10,".",'[1]Access-Jan'!G10)</f>
        <v>0033.4257</v>
      </c>
      <c r="E11" s="52" t="str">
        <f>+'[1]Access-Jan'!F10</f>
        <v>PROGRAMA DE GESTAO E MANUTENCAO DO PODER JUDICIARIO</v>
      </c>
      <c r="F11" s="53" t="str">
        <f>+'[1]Access-Jan'!H10</f>
        <v>JULGAMENTO DE CAUSAS NA JUSTICA FEDERAL</v>
      </c>
      <c r="G11" s="51" t="str">
        <f>IF('[1]Access-Jan'!I10="1","F","S")</f>
        <v>F</v>
      </c>
      <c r="H11" s="51" t="str">
        <f>+'[1]Access-Jan'!J10</f>
        <v>0100</v>
      </c>
      <c r="I11" s="52" t="str">
        <f>+'[1]Access-Jan'!K10</f>
        <v>RECURSOS PRIMARIOS DE LIVRE APLICACAO</v>
      </c>
      <c r="J11" s="51" t="str">
        <f>+'[1]Access-Jan'!L10</f>
        <v>3</v>
      </c>
      <c r="K11" s="54"/>
      <c r="L11" s="54"/>
      <c r="M11" s="54"/>
      <c r="N11" s="55">
        <f t="shared" ref="N11:N20" si="0">+K11+L11-M11</f>
        <v>0</v>
      </c>
      <c r="O11" s="54"/>
      <c r="P11" s="56">
        <f>'[1]Access-Jan'!M10</f>
        <v>4959261</v>
      </c>
      <c r="Q11" s="56"/>
      <c r="R11" s="56">
        <f t="shared" ref="R11:R20" si="1">N11-O11+P11</f>
        <v>4959261</v>
      </c>
      <c r="S11" s="56">
        <f>'[1]Access-Jan'!N10</f>
        <v>2333920.46</v>
      </c>
      <c r="T11" s="57">
        <f t="shared" ref="T11:T21" si="2">IF(R11&gt;0,S11/R11,0)</f>
        <v>0.47061859821453234</v>
      </c>
      <c r="U11" s="56">
        <f>'[1]Access-Jan'!O10</f>
        <v>359320.93</v>
      </c>
      <c r="V11" s="57">
        <f t="shared" ref="V11:V21" si="3">IF(R11&gt;0,U11/R11,0)</f>
        <v>7.2454531027909191E-2</v>
      </c>
      <c r="W11" s="56">
        <f>'[1]Access-Jan'!P10</f>
        <v>359320.93</v>
      </c>
      <c r="X11" s="57">
        <f t="shared" ref="X11:X21" si="4">IF(R11&gt;0,W11/R11,0)</f>
        <v>7.2454531027909191E-2</v>
      </c>
      <c r="Z11" s="50"/>
    </row>
    <row r="12" spans="1:26" ht="26.25" customHeight="1" x14ac:dyDescent="0.2">
      <c r="A12" s="51" t="str">
        <f>+'[1]Access-Jan'!A11</f>
        <v>12104</v>
      </c>
      <c r="B12" s="52" t="str">
        <f>+'[1]Access-Jan'!B11</f>
        <v>TRIBUNAL REGIONAL FEDERAL DA 3A. REGIAO</v>
      </c>
      <c r="C12" s="51" t="str">
        <f>CONCATENATE('[1]Access-Jan'!C11,".",'[1]Access-Jan'!D11)</f>
        <v>02.061</v>
      </c>
      <c r="D12" s="51" t="str">
        <f>CONCATENATE('[1]Access-Jan'!E11,".",'[1]Access-Jan'!G11)</f>
        <v>0033.4257</v>
      </c>
      <c r="E12" s="52" t="str">
        <f>+'[1]Access-Jan'!F11</f>
        <v>PROGRAMA DE GESTAO E MANUTENCAO DO PODER JUDICIARIO</v>
      </c>
      <c r="F12" s="52" t="str">
        <f>+'[1]Access-Jan'!H11</f>
        <v>JULGAMENTO DE CAUSAS NA JUSTICA FEDERAL</v>
      </c>
      <c r="G12" s="51" t="str">
        <f>IF('[1]Access-Jan'!I11="1","F","S")</f>
        <v>F</v>
      </c>
      <c r="H12" s="51" t="str">
        <f>+'[1]Access-Jan'!J11</f>
        <v>0127</v>
      </c>
      <c r="I12" s="52" t="str">
        <f>+'[1]Access-Jan'!K11</f>
        <v>CUSTAS JUDICIAIS</v>
      </c>
      <c r="J12" s="51" t="str">
        <f>+'[1]Access-Jan'!L11</f>
        <v>3</v>
      </c>
      <c r="K12" s="56"/>
      <c r="L12" s="56"/>
      <c r="M12" s="56"/>
      <c r="N12" s="54">
        <f t="shared" si="0"/>
        <v>0</v>
      </c>
      <c r="O12" s="56"/>
      <c r="P12" s="56">
        <f>'[1]Access-Jan'!M11</f>
        <v>683493</v>
      </c>
      <c r="Q12" s="56"/>
      <c r="R12" s="56">
        <f t="shared" si="1"/>
        <v>683493</v>
      </c>
      <c r="S12" s="58">
        <f>'[1]Access-Jan'!N11</f>
        <v>658464.4</v>
      </c>
      <c r="T12" s="57">
        <f t="shared" si="2"/>
        <v>0.9633813367510714</v>
      </c>
      <c r="U12" s="56">
        <f>'[1]Access-Jan'!O11</f>
        <v>0</v>
      </c>
      <c r="V12" s="57">
        <f t="shared" si="3"/>
        <v>0</v>
      </c>
      <c r="W12" s="56">
        <f>'[1]Access-Jan'!P11</f>
        <v>0</v>
      </c>
      <c r="X12" s="57">
        <f t="shared" si="4"/>
        <v>0</v>
      </c>
      <c r="Z12" s="50"/>
    </row>
    <row r="13" spans="1:26" ht="26.25" customHeight="1" x14ac:dyDescent="0.2">
      <c r="A13" s="51" t="str">
        <f>+'[1]Access-Jan'!A12</f>
        <v>12104</v>
      </c>
      <c r="B13" s="52" t="str">
        <f>+'[1]Access-Jan'!B12</f>
        <v>TRIBUNAL REGIONAL FEDERAL DA 3A. REGIAO</v>
      </c>
      <c r="C13" s="51" t="str">
        <f>CONCATENATE('[1]Access-Jan'!C12,".",'[1]Access-Jan'!D12)</f>
        <v>02.122</v>
      </c>
      <c r="D13" s="51" t="str">
        <f>CONCATENATE('[1]Access-Jan'!E12,".",'[1]Access-Jan'!G12)</f>
        <v>0033.20TP</v>
      </c>
      <c r="E13" s="52" t="str">
        <f>+'[1]Access-Jan'!F12</f>
        <v>PROGRAMA DE GESTAO E MANUTENCAO DO PODER JUDICIARIO</v>
      </c>
      <c r="F13" s="52" t="str">
        <f>+'[1]Access-Jan'!H12</f>
        <v>ATIVOS CIVIS DA UNIAO</v>
      </c>
      <c r="G13" s="51" t="str">
        <f>IF('[1]Access-Jan'!I12="1","F","S")</f>
        <v>F</v>
      </c>
      <c r="H13" s="51" t="str">
        <f>+'[1]Access-Jan'!J12</f>
        <v>0100</v>
      </c>
      <c r="I13" s="52" t="str">
        <f>+'[1]Access-Jan'!K12</f>
        <v>RECURSOS PRIMARIOS DE LIVRE APLICACAO</v>
      </c>
      <c r="J13" s="51" t="str">
        <f>+'[1]Access-Jan'!L12</f>
        <v>1</v>
      </c>
      <c r="K13" s="56"/>
      <c r="L13" s="56"/>
      <c r="M13" s="56"/>
      <c r="N13" s="54">
        <f t="shared" si="0"/>
        <v>0</v>
      </c>
      <c r="O13" s="56"/>
      <c r="P13" s="56">
        <f>'[1]Access-Jan'!M12</f>
        <v>45432323.350000001</v>
      </c>
      <c r="Q13" s="56"/>
      <c r="R13" s="56">
        <f t="shared" si="1"/>
        <v>45432323.350000001</v>
      </c>
      <c r="S13" s="58">
        <f>'[1]Access-Jan'!N12</f>
        <v>44657721.380000003</v>
      </c>
      <c r="T13" s="57">
        <f t="shared" si="2"/>
        <v>0.98295042135457955</v>
      </c>
      <c r="U13" s="56">
        <f>'[1]Access-Jan'!O12</f>
        <v>44657721.380000003</v>
      </c>
      <c r="V13" s="57">
        <f t="shared" si="3"/>
        <v>0.98295042135457955</v>
      </c>
      <c r="W13" s="56">
        <f>'[1]Access-Jan'!P12</f>
        <v>42936703.289999999</v>
      </c>
      <c r="X13" s="57">
        <f t="shared" si="4"/>
        <v>0.94506950391301081</v>
      </c>
      <c r="Z13" s="50"/>
    </row>
    <row r="14" spans="1:26" ht="26.25" customHeight="1" x14ac:dyDescent="0.2">
      <c r="A14" s="51" t="str">
        <f>+'[1]Access-Jan'!A13</f>
        <v>12104</v>
      </c>
      <c r="B14" s="52" t="str">
        <f>+'[1]Access-Jan'!B13</f>
        <v>TRIBUNAL REGIONAL FEDERAL DA 3A. REGIAO</v>
      </c>
      <c r="C14" s="51" t="str">
        <f>CONCATENATE('[1]Access-Jan'!C13,".",'[1]Access-Jan'!D13)</f>
        <v>02.122</v>
      </c>
      <c r="D14" s="51" t="str">
        <f>CONCATENATE('[1]Access-Jan'!E13,".",'[1]Access-Jan'!G13)</f>
        <v>0033.216H</v>
      </c>
      <c r="E14" s="52" t="str">
        <f>+'[1]Access-Jan'!F13</f>
        <v>PROGRAMA DE GESTAO E MANUTENCAO DO PODER JUDICIARIO</v>
      </c>
      <c r="F14" s="52" t="str">
        <f>+'[1]Access-Jan'!H13</f>
        <v>AJUDA DE CUSTO PARA MORADIA OU AUXILIO-MORADIA A AGENTES PUB</v>
      </c>
      <c r="G14" s="51" t="str">
        <f>IF('[1]Access-Jan'!I13="1","F","S")</f>
        <v>F</v>
      </c>
      <c r="H14" s="51" t="str">
        <f>+'[1]Access-Jan'!J13</f>
        <v>0100</v>
      </c>
      <c r="I14" s="52" t="str">
        <f>+'[1]Access-Jan'!K13</f>
        <v>RECURSOS PRIMARIOS DE LIVRE APLICACAO</v>
      </c>
      <c r="J14" s="51" t="str">
        <f>+'[1]Access-Jan'!L13</f>
        <v>3</v>
      </c>
      <c r="K14" s="56"/>
      <c r="L14" s="56"/>
      <c r="M14" s="56"/>
      <c r="N14" s="54">
        <f t="shared" si="0"/>
        <v>0</v>
      </c>
      <c r="O14" s="56"/>
      <c r="P14" s="56">
        <f>'[1]Access-Jan'!M13</f>
        <v>11917</v>
      </c>
      <c r="Q14" s="56"/>
      <c r="R14" s="56">
        <f t="shared" si="1"/>
        <v>11917</v>
      </c>
      <c r="S14" s="58">
        <f>'[1]Access-Jan'!N13</f>
        <v>0</v>
      </c>
      <c r="T14" s="57">
        <f t="shared" si="2"/>
        <v>0</v>
      </c>
      <c r="U14" s="56">
        <f>'[1]Access-Jan'!O13</f>
        <v>0</v>
      </c>
      <c r="V14" s="57">
        <f t="shared" si="3"/>
        <v>0</v>
      </c>
      <c r="W14" s="56">
        <f>'[1]Access-Jan'!P13</f>
        <v>0</v>
      </c>
      <c r="X14" s="57">
        <f t="shared" si="4"/>
        <v>0</v>
      </c>
      <c r="Z14" s="50"/>
    </row>
    <row r="15" spans="1:26" ht="26.25" customHeight="1" x14ac:dyDescent="0.2">
      <c r="A15" s="51" t="str">
        <f>+'[1]Access-Jan'!A14</f>
        <v>12104</v>
      </c>
      <c r="B15" s="52" t="str">
        <f>+'[1]Access-Jan'!B14</f>
        <v>TRIBUNAL REGIONAL FEDERAL DA 3A. REGIAO</v>
      </c>
      <c r="C15" s="51" t="str">
        <f>CONCATENATE('[1]Access-Jan'!C14,".",'[1]Access-Jan'!D14)</f>
        <v>02.301</v>
      </c>
      <c r="D15" s="51" t="str">
        <f>CONCATENATE('[1]Access-Jan'!E14,".",'[1]Access-Jan'!G14)</f>
        <v>0033.2004</v>
      </c>
      <c r="E15" s="52" t="str">
        <f>+'[1]Access-Jan'!F14</f>
        <v>PROGRAMA DE GESTAO E MANUTENCAO DO PODER JUDICIARIO</v>
      </c>
      <c r="F15" s="52" t="str">
        <f>+'[1]Access-Jan'!H14</f>
        <v>ASSISTENCIA MEDICA E ODONTOLOGICA AOS SERVIDORES CIVIS, EMPR</v>
      </c>
      <c r="G15" s="51" t="str">
        <f>IF('[1]Access-Jan'!I14="1","F","S")</f>
        <v>S</v>
      </c>
      <c r="H15" s="51" t="str">
        <f>+'[1]Access-Jan'!J14</f>
        <v>0151</v>
      </c>
      <c r="I15" s="52" t="str">
        <f>+'[1]Access-Jan'!K14</f>
        <v>RECURSOS LIVRES DA SEGURIDADE SOCIAL</v>
      </c>
      <c r="J15" s="51" t="str">
        <f>+'[1]Access-Jan'!L14</f>
        <v>4</v>
      </c>
      <c r="K15" s="54"/>
      <c r="L15" s="54"/>
      <c r="M15" s="54"/>
      <c r="N15" s="54">
        <f t="shared" si="0"/>
        <v>0</v>
      </c>
      <c r="O15" s="54"/>
      <c r="P15" s="56">
        <f>'[1]Access-Jan'!M14</f>
        <v>20000</v>
      </c>
      <c r="Q15" s="56"/>
      <c r="R15" s="56">
        <f t="shared" si="1"/>
        <v>20000</v>
      </c>
      <c r="S15" s="58">
        <f>'[1]Access-Jan'!N14</f>
        <v>0</v>
      </c>
      <c r="T15" s="57">
        <f t="shared" si="2"/>
        <v>0</v>
      </c>
      <c r="U15" s="56">
        <f>'[1]Access-Jan'!O14</f>
        <v>0</v>
      </c>
      <c r="V15" s="57">
        <f t="shared" si="3"/>
        <v>0</v>
      </c>
      <c r="W15" s="56">
        <f>'[1]Access-Jan'!P14</f>
        <v>0</v>
      </c>
      <c r="X15" s="57">
        <f t="shared" si="4"/>
        <v>0</v>
      </c>
    </row>
    <row r="16" spans="1:26" ht="26.25" customHeight="1" x14ac:dyDescent="0.2">
      <c r="A16" s="51" t="str">
        <f>+'[1]Access-Jan'!A15</f>
        <v>12104</v>
      </c>
      <c r="B16" s="52" t="str">
        <f>+'[1]Access-Jan'!B15</f>
        <v>TRIBUNAL REGIONAL FEDERAL DA 3A. REGIAO</v>
      </c>
      <c r="C16" s="51" t="str">
        <f>CONCATENATE('[1]Access-Jan'!C15,".",'[1]Access-Jan'!D15)</f>
        <v>02.301</v>
      </c>
      <c r="D16" s="51" t="str">
        <f>CONCATENATE('[1]Access-Jan'!E15,".",'[1]Access-Jan'!G15)</f>
        <v>0033.2004</v>
      </c>
      <c r="E16" s="52" t="str">
        <f>+'[1]Access-Jan'!F15</f>
        <v>PROGRAMA DE GESTAO E MANUTENCAO DO PODER JUDICIARIO</v>
      </c>
      <c r="F16" s="52" t="str">
        <f>+'[1]Access-Jan'!H15</f>
        <v>ASSISTENCIA MEDICA E ODONTOLOGICA AOS SERVIDORES CIVIS, EMPR</v>
      </c>
      <c r="G16" s="51" t="str">
        <f>IF('[1]Access-Jan'!I15="1","F","S")</f>
        <v>S</v>
      </c>
      <c r="H16" s="51" t="str">
        <f>+'[1]Access-Jan'!J15</f>
        <v>0151</v>
      </c>
      <c r="I16" s="52" t="str">
        <f>+'[1]Access-Jan'!K15</f>
        <v>RECURSOS LIVRES DA SEGURIDADE SOCIAL</v>
      </c>
      <c r="J16" s="51" t="str">
        <f>+'[1]Access-Jan'!L15</f>
        <v>3</v>
      </c>
      <c r="K16" s="56"/>
      <c r="L16" s="56"/>
      <c r="M16" s="56"/>
      <c r="N16" s="54">
        <f t="shared" si="0"/>
        <v>0</v>
      </c>
      <c r="O16" s="56"/>
      <c r="P16" s="56">
        <f>'[1]Access-Jan'!M15</f>
        <v>17879302</v>
      </c>
      <c r="Q16" s="56"/>
      <c r="R16" s="56">
        <f t="shared" si="1"/>
        <v>17879302</v>
      </c>
      <c r="S16" s="58">
        <f>'[1]Access-Jan'!N15</f>
        <v>17689302</v>
      </c>
      <c r="T16" s="57">
        <f t="shared" si="2"/>
        <v>0.9893731869398481</v>
      </c>
      <c r="U16" s="56">
        <f>'[1]Access-Jan'!O15</f>
        <v>44172.34</v>
      </c>
      <c r="V16" s="57">
        <f t="shared" si="3"/>
        <v>2.4705852611024747E-3</v>
      </c>
      <c r="W16" s="56">
        <f>'[1]Access-Jan'!P15</f>
        <v>44172.34</v>
      </c>
      <c r="X16" s="57">
        <f t="shared" si="4"/>
        <v>2.4705852611024747E-3</v>
      </c>
    </row>
    <row r="17" spans="1:24" ht="26.25" customHeight="1" x14ac:dyDescent="0.2">
      <c r="A17" s="51" t="str">
        <f>+'[1]Access-Jan'!A16</f>
        <v>12104</v>
      </c>
      <c r="B17" s="52" t="str">
        <f>+'[1]Access-Jan'!B16</f>
        <v>TRIBUNAL REGIONAL FEDERAL DA 3A. REGIAO</v>
      </c>
      <c r="C17" s="51" t="str">
        <f>CONCATENATE('[1]Access-Jan'!C16,".",'[1]Access-Jan'!D16)</f>
        <v>02.301</v>
      </c>
      <c r="D17" s="51" t="str">
        <f>CONCATENATE('[1]Access-Jan'!E16,".",'[1]Access-Jan'!G16)</f>
        <v>0033.212B</v>
      </c>
      <c r="E17" s="52" t="str">
        <f>+'[1]Access-Jan'!F16</f>
        <v>PROGRAMA DE GESTAO E MANUTENCAO DO PODER JUDICIARIO</v>
      </c>
      <c r="F17" s="52" t="str">
        <f>+'[1]Access-Jan'!H16</f>
        <v>BENEFICIOS OBRIGATORIOS AOS SERVIDORES CIVIS, EMPREGADOS, MI</v>
      </c>
      <c r="G17" s="51" t="str">
        <f>IF('[1]Access-Jan'!I16="1","F","S")</f>
        <v>F</v>
      </c>
      <c r="H17" s="51" t="str">
        <f>+'[1]Access-Jan'!J16</f>
        <v>0100</v>
      </c>
      <c r="I17" s="52" t="str">
        <f>+'[1]Access-Jan'!K16</f>
        <v>RECURSOS PRIMARIOS DE LIVRE APLICACAO</v>
      </c>
      <c r="J17" s="51" t="str">
        <f>+'[1]Access-Jan'!L16</f>
        <v>3</v>
      </c>
      <c r="K17" s="56"/>
      <c r="L17" s="56"/>
      <c r="M17" s="56"/>
      <c r="N17" s="54">
        <f t="shared" si="0"/>
        <v>0</v>
      </c>
      <c r="O17" s="56"/>
      <c r="P17" s="56">
        <f>'[1]Access-Jan'!M16</f>
        <v>22101590.649999999</v>
      </c>
      <c r="Q17" s="56"/>
      <c r="R17" s="56">
        <f t="shared" si="1"/>
        <v>22101590.649999999</v>
      </c>
      <c r="S17" s="58">
        <f>'[1]Access-Jan'!N16</f>
        <v>22101590.649999999</v>
      </c>
      <c r="T17" s="57">
        <f t="shared" si="2"/>
        <v>1</v>
      </c>
      <c r="U17" s="56">
        <f>'[1]Access-Jan'!O16</f>
        <v>1840969.47</v>
      </c>
      <c r="V17" s="57">
        <f t="shared" si="3"/>
        <v>8.3295790748888932E-2</v>
      </c>
      <c r="W17" s="56">
        <f>'[1]Access-Jan'!P16</f>
        <v>1840969.47</v>
      </c>
      <c r="X17" s="57">
        <f t="shared" si="4"/>
        <v>8.3295790748888932E-2</v>
      </c>
    </row>
    <row r="18" spans="1:24" ht="26.25" customHeight="1" x14ac:dyDescent="0.2">
      <c r="A18" s="51" t="str">
        <f>+'[1]Access-Jan'!A17</f>
        <v>12104</v>
      </c>
      <c r="B18" s="52" t="str">
        <f>+'[1]Access-Jan'!B17</f>
        <v>TRIBUNAL REGIONAL FEDERAL DA 3A. REGIAO</v>
      </c>
      <c r="C18" s="51" t="str">
        <f>CONCATENATE('[1]Access-Jan'!C17,".",'[1]Access-Jan'!D17)</f>
        <v>02.846</v>
      </c>
      <c r="D18" s="51" t="str">
        <f>CONCATENATE('[1]Access-Jan'!E17,".",'[1]Access-Jan'!G17)</f>
        <v>0033.09HB</v>
      </c>
      <c r="E18" s="52" t="str">
        <f>+'[1]Access-Jan'!F17</f>
        <v>PROGRAMA DE GESTAO E MANUTENCAO DO PODER JUDICIARIO</v>
      </c>
      <c r="F18" s="52" t="str">
        <f>+'[1]Access-Jan'!H17</f>
        <v>CONTRIBUICAO DA UNIAO, DE SUAS AUTARQUIAS E FUNDACOES PARA O</v>
      </c>
      <c r="G18" s="51" t="str">
        <f>IF('[1]Access-Jan'!I17="1","F","S")</f>
        <v>F</v>
      </c>
      <c r="H18" s="51" t="str">
        <f>+'[1]Access-Jan'!J17</f>
        <v>0100</v>
      </c>
      <c r="I18" s="52" t="str">
        <f>+'[1]Access-Jan'!K17</f>
        <v>RECURSOS PRIMARIOS DE LIVRE APLICACAO</v>
      </c>
      <c r="J18" s="51" t="str">
        <f>+'[1]Access-Jan'!L17</f>
        <v>1</v>
      </c>
      <c r="K18" s="54"/>
      <c r="L18" s="54"/>
      <c r="M18" s="54"/>
      <c r="N18" s="54">
        <f t="shared" si="0"/>
        <v>0</v>
      </c>
      <c r="O18" s="54"/>
      <c r="P18" s="56">
        <f>'[1]Access-Jan'!M17</f>
        <v>6472931.7199999997</v>
      </c>
      <c r="Q18" s="56"/>
      <c r="R18" s="56">
        <f t="shared" si="1"/>
        <v>6472931.7199999997</v>
      </c>
      <c r="S18" s="58">
        <f>'[1]Access-Jan'!N17</f>
        <v>6472931.7199999997</v>
      </c>
      <c r="T18" s="57">
        <f t="shared" si="2"/>
        <v>1</v>
      </c>
      <c r="U18" s="56">
        <f>'[1]Access-Jan'!O17</f>
        <v>6472931.7199999997</v>
      </c>
      <c r="V18" s="57">
        <f t="shared" si="3"/>
        <v>1</v>
      </c>
      <c r="W18" s="56">
        <f>'[1]Access-Jan'!P17</f>
        <v>6472931.7199999997</v>
      </c>
      <c r="X18" s="57">
        <f t="shared" si="4"/>
        <v>1</v>
      </c>
    </row>
    <row r="19" spans="1:24" ht="26.25" customHeight="1" x14ac:dyDescent="0.2">
      <c r="A19" s="51" t="str">
        <f>+'[1]Access-Jan'!A18</f>
        <v>12104</v>
      </c>
      <c r="B19" s="52" t="str">
        <f>+'[1]Access-Jan'!B18</f>
        <v>TRIBUNAL REGIONAL FEDERAL DA 3A. REGIAO</v>
      </c>
      <c r="C19" s="51" t="str">
        <f>CONCATENATE('[1]Access-Jan'!C18,".",'[1]Access-Jan'!D18)</f>
        <v>09.272</v>
      </c>
      <c r="D19" s="51" t="str">
        <f>CONCATENATE('[1]Access-Jan'!E18,".",'[1]Access-Jan'!G18)</f>
        <v>0033.0181</v>
      </c>
      <c r="E19" s="52" t="str">
        <f>+'[1]Access-Jan'!F18</f>
        <v>PROGRAMA DE GESTAO E MANUTENCAO DO PODER JUDICIARIO</v>
      </c>
      <c r="F19" s="52" t="str">
        <f>+'[1]Access-Jan'!H18</f>
        <v>APOSENTADORIAS E PENSOES CIVIS DA UNIAO</v>
      </c>
      <c r="G19" s="51" t="str">
        <f>IF('[1]Access-Jan'!I18="1","F","S")</f>
        <v>S</v>
      </c>
      <c r="H19" s="51" t="str">
        <f>+'[1]Access-Jan'!J18</f>
        <v>0156</v>
      </c>
      <c r="I19" s="52" t="str">
        <f>+'[1]Access-Jan'!K18</f>
        <v>CONTRIB.DO SERV.PARA O PLANO SEG.SOC.SERV.PUB</v>
      </c>
      <c r="J19" s="51" t="str">
        <f>+'[1]Access-Jan'!L18</f>
        <v>1</v>
      </c>
      <c r="K19" s="54"/>
      <c r="L19" s="54"/>
      <c r="M19" s="54"/>
      <c r="N19" s="54">
        <f t="shared" si="0"/>
        <v>0</v>
      </c>
      <c r="O19" s="54"/>
      <c r="P19" s="56">
        <f>'[1]Access-Jan'!M18</f>
        <v>18247878.219999999</v>
      </c>
      <c r="Q19" s="56"/>
      <c r="R19" s="56">
        <f t="shared" si="1"/>
        <v>18247878.219999999</v>
      </c>
      <c r="S19" s="58">
        <f>'[1]Access-Jan'!N18</f>
        <v>18247878.219999999</v>
      </c>
      <c r="T19" s="57">
        <f t="shared" si="2"/>
        <v>1</v>
      </c>
      <c r="U19" s="56">
        <f>'[1]Access-Jan'!O18</f>
        <v>18247878.219999999</v>
      </c>
      <c r="V19" s="57">
        <f t="shared" si="3"/>
        <v>1</v>
      </c>
      <c r="W19" s="56">
        <f>'[1]Access-Jan'!P18</f>
        <v>17256608.82</v>
      </c>
      <c r="X19" s="57">
        <f t="shared" si="4"/>
        <v>0.94567755286126642</v>
      </c>
    </row>
    <row r="20" spans="1:24" ht="26.25" customHeight="1" thickBot="1" x14ac:dyDescent="0.25">
      <c r="A20" s="51" t="str">
        <f>+'[1]Access-Jan'!A19</f>
        <v>12104</v>
      </c>
      <c r="B20" s="52" t="str">
        <f>+'[1]Access-Jan'!B19</f>
        <v>TRIBUNAL REGIONAL FEDERAL DA 3A. REGIAO</v>
      </c>
      <c r="C20" s="51" t="str">
        <f>CONCATENATE('[1]Access-Jan'!C19,".",'[1]Access-Jan'!D19)</f>
        <v>28.846</v>
      </c>
      <c r="D20" s="51" t="str">
        <f>CONCATENATE('[1]Access-Jan'!E19,".",'[1]Access-Jan'!G19)</f>
        <v>0909.0536</v>
      </c>
      <c r="E20" s="52" t="str">
        <f>+'[1]Access-Jan'!F19</f>
        <v>OPERACOES ESPECIAIS: OUTROS ENCARGOS ESPECIAIS</v>
      </c>
      <c r="F20" s="52" t="str">
        <f>+'[1]Access-Jan'!H19</f>
        <v>BENEFICIOS E PENSOES INDENIZATORIAS DECORRENTES DE LEGISLACA</v>
      </c>
      <c r="G20" s="51" t="str">
        <f>IF('[1]Access-Jan'!I19="1","F","S")</f>
        <v>S</v>
      </c>
      <c r="H20" s="51" t="str">
        <f>+'[1]Access-Jan'!J19</f>
        <v>0151</v>
      </c>
      <c r="I20" s="52" t="str">
        <f>+'[1]Access-Jan'!K19</f>
        <v>RECURSOS LIVRES DA SEGURIDADE SOCIAL</v>
      </c>
      <c r="J20" s="51" t="str">
        <f>+'[1]Access-Jan'!L19</f>
        <v>3</v>
      </c>
      <c r="K20" s="54"/>
      <c r="L20" s="54"/>
      <c r="M20" s="54"/>
      <c r="N20" s="54">
        <f t="shared" si="0"/>
        <v>0</v>
      </c>
      <c r="O20" s="54"/>
      <c r="P20" s="56">
        <f>'[1]Access-Jan'!M19</f>
        <v>24000</v>
      </c>
      <c r="Q20" s="56"/>
      <c r="R20" s="56">
        <f t="shared" si="1"/>
        <v>24000</v>
      </c>
      <c r="S20" s="58">
        <f>'[1]Access-Jan'!N19</f>
        <v>24000</v>
      </c>
      <c r="T20" s="57">
        <f t="shared" si="2"/>
        <v>1</v>
      </c>
      <c r="U20" s="56">
        <f>'[1]Access-Jan'!O19</f>
        <v>1701.25</v>
      </c>
      <c r="V20" s="57">
        <f t="shared" si="3"/>
        <v>7.0885416666666673E-2</v>
      </c>
      <c r="W20" s="56">
        <f>'[1]Access-Jan'!P19</f>
        <v>1701.25</v>
      </c>
      <c r="X20" s="57">
        <f t="shared" si="4"/>
        <v>7.0885416666666673E-2</v>
      </c>
    </row>
    <row r="21" spans="1:24" ht="26.25" customHeight="1" thickBot="1" x14ac:dyDescent="0.25">
      <c r="A21" s="16" t="s">
        <v>48</v>
      </c>
      <c r="B21" s="59"/>
      <c r="C21" s="59"/>
      <c r="D21" s="59"/>
      <c r="E21" s="59"/>
      <c r="F21" s="59"/>
      <c r="G21" s="59"/>
      <c r="H21" s="59"/>
      <c r="I21" s="59"/>
      <c r="J21" s="17"/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1">
        <f>SUM(P10:P20)</f>
        <v>115837696.94</v>
      </c>
      <c r="Q21" s="61">
        <f>SUM(Q10:Q20)</f>
        <v>0</v>
      </c>
      <c r="R21" s="61">
        <f>SUM(R10:R20)</f>
        <v>115837696.94</v>
      </c>
      <c r="S21" s="61">
        <f>SUM(S10:S20)</f>
        <v>112190808.83</v>
      </c>
      <c r="T21" s="62">
        <f t="shared" si="2"/>
        <v>0.96851725987017023</v>
      </c>
      <c r="U21" s="61">
        <f>SUM(U10:U20)</f>
        <v>71624695.310000002</v>
      </c>
      <c r="V21" s="62">
        <f t="shared" si="3"/>
        <v>0.61831940035115829</v>
      </c>
      <c r="W21" s="61">
        <f>SUM(W10:W20)</f>
        <v>68912407.819999993</v>
      </c>
      <c r="X21" s="62">
        <f t="shared" si="4"/>
        <v>0.59490485084224598</v>
      </c>
    </row>
    <row r="22" spans="1:24" ht="26.25" customHeight="1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ht="26.25" customHeight="1" x14ac:dyDescent="0.2">
      <c r="A23" s="2" t="s">
        <v>50</v>
      </c>
      <c r="B23" s="63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2022-02-11T22:21:01Z</dcterms:created>
  <dcterms:modified xsi:type="dcterms:W3CDTF">2022-02-11T22:21:29Z</dcterms:modified>
</cp:coreProperties>
</file>