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4 - Abril\Publicacao internet TRF\Anexo II\090029\"/>
    </mc:Choice>
  </mc:AlternateContent>
  <bookViews>
    <workbookView xWindow="0" yWindow="0" windowWidth="24000" windowHeight="9075"/>
  </bookViews>
  <sheets>
    <sheet name="Abr" sheetId="1" r:id="rId1"/>
  </sheets>
  <externalReferences>
    <externalReference r:id="rId2"/>
  </externalReferences>
  <definedNames>
    <definedName name="_xlnm.Print_Area" localSheetId="0">Abr!$A$1:$X$27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1" l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R23" i="1"/>
  <c r="V23" i="1" s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V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X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X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R13" i="1" l="1"/>
  <c r="R14" i="1"/>
  <c r="U25" i="1"/>
  <c r="R12" i="1"/>
  <c r="T12" i="1" s="1"/>
  <c r="R17" i="1"/>
  <c r="X22" i="1"/>
  <c r="T22" i="1"/>
  <c r="V22" i="1"/>
  <c r="V20" i="1"/>
  <c r="X20" i="1"/>
  <c r="T20" i="1"/>
  <c r="V24" i="1"/>
  <c r="X24" i="1"/>
  <c r="T24" i="1"/>
  <c r="V16" i="1"/>
  <c r="X16" i="1"/>
  <c r="T16" i="1"/>
  <c r="X21" i="1"/>
  <c r="V21" i="1"/>
  <c r="T21" i="1"/>
  <c r="V13" i="1"/>
  <c r="X13" i="1"/>
  <c r="T13" i="1"/>
  <c r="X14" i="1"/>
  <c r="T14" i="1"/>
  <c r="V14" i="1"/>
  <c r="X12" i="1"/>
  <c r="X17" i="1"/>
  <c r="T17" i="1"/>
  <c r="V17" i="1"/>
  <c r="X18" i="1"/>
  <c r="T18" i="1"/>
  <c r="V18" i="1"/>
  <c r="R10" i="1"/>
  <c r="S25" i="1"/>
  <c r="W25" i="1"/>
  <c r="V11" i="1"/>
  <c r="V15" i="1"/>
  <c r="T11" i="1"/>
  <c r="T15" i="1"/>
  <c r="T19" i="1"/>
  <c r="X19" i="1"/>
  <c r="T23" i="1"/>
  <c r="X23" i="1"/>
  <c r="P25" i="1"/>
  <c r="V12" i="1" l="1"/>
  <c r="X10" i="1"/>
  <c r="T10" i="1"/>
  <c r="V10" i="1"/>
  <c r="R25" i="1"/>
  <c r="X25" i="1" l="1"/>
  <c r="T25" i="1"/>
  <c r="V2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<sst xmlns="http://schemas.openxmlformats.org/spreadsheetml/2006/main" count="55" uniqueCount="51">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</sst>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6" fontId="3" fillId="2" borderId="4" xfId="4" applyNumberFormat="1" applyFont="1" applyFill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2"/>
    <cellStyle name="Porcentagem 11 2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Anexo%20II%20-%20Transparencia%20Mensal%202022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5000</v>
          </cell>
          <cell r="N10">
            <v>5000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15308423</v>
          </cell>
          <cell r="N11">
            <v>449403</v>
          </cell>
          <cell r="O11">
            <v>42000</v>
          </cell>
          <cell r="P11">
            <v>42000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48950325.490000002</v>
          </cell>
          <cell r="N12">
            <v>30731204.620000001</v>
          </cell>
          <cell r="O12">
            <v>5705725.7300000004</v>
          </cell>
          <cell r="P12">
            <v>5592654.2699999996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3</v>
          </cell>
          <cell r="M13">
            <v>8201910</v>
          </cell>
          <cell r="N13">
            <v>7499825.6799999997</v>
          </cell>
          <cell r="O13">
            <v>1578754.5</v>
          </cell>
          <cell r="P13">
            <v>1563016.13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M14">
            <v>139578451.34999999</v>
          </cell>
          <cell r="N14">
            <v>139578451.34999999</v>
          </cell>
          <cell r="O14">
            <v>139578451.34999999</v>
          </cell>
          <cell r="P14">
            <v>136136991.75999999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143000</v>
          </cell>
          <cell r="N15">
            <v>30000</v>
          </cell>
          <cell r="O15">
            <v>7500</v>
          </cell>
          <cell r="P15">
            <v>7500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3625000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126</v>
          </cell>
          <cell r="E17" t="str">
            <v>0033</v>
          </cell>
          <cell r="F17" t="str">
            <v>PROGRAMA DE GESTAO E MANUTENCAO DO PODER JUDICIARIO</v>
          </cell>
          <cell r="G17" t="str">
            <v>151W</v>
          </cell>
          <cell r="H17" t="str">
            <v>DESENVOLVIMENTO E IMPLANTACAO DO SISTEMA PROCESSO JUDICIAL E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900000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0033</v>
          </cell>
          <cell r="F18" t="str">
            <v>PROGRAMA DE GESTAO E MANUTENCAO DO PODER JUDICIARIO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3</v>
          </cell>
          <cell r="M18">
            <v>700000</v>
          </cell>
          <cell r="N18">
            <v>300000</v>
          </cell>
          <cell r="O18">
            <v>8280.89</v>
          </cell>
          <cell r="P18">
            <v>8280.89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301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2</v>
          </cell>
          <cell r="J19" t="str">
            <v>0151</v>
          </cell>
          <cell r="K19" t="str">
            <v>RECURSOS LIVRES DA SEGURIDADE SOCIAL</v>
          </cell>
          <cell r="L19" t="str">
            <v>4</v>
          </cell>
          <cell r="M19">
            <v>20000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301</v>
          </cell>
          <cell r="E20" t="str">
            <v>0033</v>
          </cell>
          <cell r="F20" t="str">
            <v>PROGRAMA DE GESTAO E MANUTENCAO DO PODER JUDICIARIO</v>
          </cell>
          <cell r="G20" t="str">
            <v>2004</v>
          </cell>
          <cell r="H20" t="str">
            <v>ASSISTENCIA MEDICA E ODONTOLOGICA AOS SERVIDORES CIVIS, EMPR</v>
          </cell>
          <cell r="I20" t="str">
            <v>2</v>
          </cell>
          <cell r="J20" t="str">
            <v>0151</v>
          </cell>
          <cell r="K20" t="str">
            <v>RECURSOS LIVRES DA SEGURIDADE SOCIAL</v>
          </cell>
          <cell r="L20" t="str">
            <v>3</v>
          </cell>
          <cell r="M20">
            <v>17879302</v>
          </cell>
          <cell r="N20">
            <v>17689302</v>
          </cell>
          <cell r="O20">
            <v>4175590.5</v>
          </cell>
          <cell r="P20">
            <v>2849338.55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0033</v>
          </cell>
          <cell r="F21" t="str">
            <v>PROGRAMA DE GESTAO E MANUTENCAO DO PODER JUDICIARIO</v>
          </cell>
          <cell r="G21" t="str">
            <v>212B</v>
          </cell>
          <cell r="H21" t="str">
            <v>BENEFICIOS OBRIGATORIOS AOS SERVIDORES CIVIS, EMPREGADOS, MI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3</v>
          </cell>
          <cell r="M21">
            <v>22206331.120000001</v>
          </cell>
          <cell r="N21">
            <v>22206331.120000001</v>
          </cell>
          <cell r="O21">
            <v>7321687.0199999996</v>
          </cell>
          <cell r="P21">
            <v>7321687.0199999996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846</v>
          </cell>
          <cell r="E22" t="str">
            <v>0033</v>
          </cell>
          <cell r="F22" t="str">
            <v>PROGRAMA DE GESTAO E MANUTENCAO DO PODER JUDICIARIO</v>
          </cell>
          <cell r="G22" t="str">
            <v>09HB</v>
          </cell>
          <cell r="H22" t="str">
            <v>CONTRIBUICAO DA UNIAO, DE SUAS AUTARQUIAS E FUNDACOES PARA O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1</v>
          </cell>
          <cell r="M22">
            <v>25885550.600000001</v>
          </cell>
          <cell r="N22">
            <v>25885550.600000001</v>
          </cell>
          <cell r="O22">
            <v>25885550.600000001</v>
          </cell>
          <cell r="P22">
            <v>25885550.600000001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09</v>
          </cell>
          <cell r="D23" t="str">
            <v>272</v>
          </cell>
          <cell r="E23" t="str">
            <v>0033</v>
          </cell>
          <cell r="F23" t="str">
            <v>PROGRAMA DE GESTAO E MANUTENCAO DO PODER JUDICIARIO</v>
          </cell>
          <cell r="G23" t="str">
            <v>0181</v>
          </cell>
          <cell r="H23" t="str">
            <v>APOSENTADORIAS E PENSOES CIVIS DA UNIAO</v>
          </cell>
          <cell r="I23" t="str">
            <v>2</v>
          </cell>
          <cell r="J23" t="str">
            <v>0156</v>
          </cell>
          <cell r="K23" t="str">
            <v>CONTRIB.DO SERV.PARA O PLANO SEG.SOC.SERV.PUB</v>
          </cell>
          <cell r="L23" t="str">
            <v>1</v>
          </cell>
          <cell r="M23">
            <v>55983105.520000003</v>
          </cell>
          <cell r="N23">
            <v>55983105.520000003</v>
          </cell>
          <cell r="O23">
            <v>55983105.520000003</v>
          </cell>
          <cell r="P23">
            <v>53976883.369999997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28</v>
          </cell>
          <cell r="D24" t="str">
            <v>846</v>
          </cell>
          <cell r="E24" t="str">
            <v>0909</v>
          </cell>
          <cell r="F24" t="str">
            <v>OPERACOES ESPECIAIS: OUTROS ENCARGOS ESPECIAIS</v>
          </cell>
          <cell r="G24" t="str">
            <v>0536</v>
          </cell>
          <cell r="H24" t="str">
            <v>BENEFICIOS E PENSOES INDENIZATORIAS DECORRENTES DE LEGISLACA</v>
          </cell>
          <cell r="I24" t="str">
            <v>2</v>
          </cell>
          <cell r="J24" t="str">
            <v>0151</v>
          </cell>
          <cell r="K24" t="str">
            <v>RECURSOS LIVRES DA SEGURIDADE SOCIAL</v>
          </cell>
          <cell r="L24" t="str">
            <v>3</v>
          </cell>
          <cell r="M24">
            <v>24000</v>
          </cell>
          <cell r="N24">
            <v>24000</v>
          </cell>
          <cell r="O24">
            <v>7671.1</v>
          </cell>
          <cell r="P24">
            <v>7671.1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showGridLines="0" tabSelected="1" view="pageBreakPreview" zoomScaleNormal="100" zoomScaleSheetLayoutView="100" workbookViewId="0"/>
  </sheetViews>
  <sheetFormatPr defaultRowHeight="25.5" customHeight="1" x14ac:dyDescent="0.2"/>
  <cols>
    <col min="1" max="1" width="15.28515625" style="63" customWidth="1"/>
    <col min="2" max="2" width="39" style="63" customWidth="1"/>
    <col min="3" max="3" width="11.85546875" style="63" customWidth="1"/>
    <col min="4" max="4" width="19.28515625" style="63" customWidth="1"/>
    <col min="5" max="5" width="44.7109375" style="63" customWidth="1"/>
    <col min="6" max="6" width="61.5703125" style="63" customWidth="1"/>
    <col min="7" max="7" width="8.140625" style="64" customWidth="1"/>
    <col min="8" max="8" width="9.140625" style="64"/>
    <col min="9" max="9" width="36" style="64" customWidth="1"/>
    <col min="10" max="10" width="9.140625" style="64"/>
    <col min="11" max="11" width="13.28515625" style="64" customWidth="1"/>
    <col min="12" max="12" width="12" style="64" customWidth="1"/>
    <col min="13" max="13" width="13.85546875" style="64" customWidth="1"/>
    <col min="14" max="14" width="11.140625" style="64" customWidth="1"/>
    <col min="15" max="15" width="15.85546875" style="64" customWidth="1"/>
    <col min="16" max="16" width="13.5703125" style="65" customWidth="1"/>
    <col min="17" max="17" width="11" style="64" customWidth="1"/>
    <col min="18" max="18" width="13" style="65" customWidth="1"/>
    <col min="19" max="19" width="14" style="64" customWidth="1"/>
    <col min="20" max="20" width="9.28515625" style="65" bestFit="1" customWidth="1"/>
    <col min="21" max="21" width="20.5703125" style="5" customWidth="1"/>
    <col min="22" max="22" width="9.28515625" style="5" bestFit="1" customWidth="1"/>
    <col min="23" max="23" width="19.285156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44652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+'[1]Access-Abr'!A10</f>
        <v>12104</v>
      </c>
      <c r="B10" s="39" t="str">
        <f>+'[1]Access-Abr'!B10</f>
        <v>TRIBUNAL REGIONAL FEDERAL DA 3A. REGIAO</v>
      </c>
      <c r="C10" s="40" t="str">
        <f>CONCATENATE('[1]Access-Abr'!C10,".",'[1]Access-Abr'!D10)</f>
        <v>02.061</v>
      </c>
      <c r="D10" s="40" t="str">
        <f>CONCATENATE('[1]Access-Abr'!E10,".",'[1]Access-Abr'!G10)</f>
        <v>0033.4224</v>
      </c>
      <c r="E10" s="39" t="str">
        <f>+'[1]Access-Abr'!F10</f>
        <v>PROGRAMA DE GESTAO E MANUTENCAO DO PODER JUDICIARIO</v>
      </c>
      <c r="F10" s="41" t="str">
        <f>+'[1]Access-Abr'!H10</f>
        <v>ASSISTENCIA JURIDICA A PESSOAS CARENTES</v>
      </c>
      <c r="G10" s="38" t="str">
        <f>IF('[1]Access-Abr'!I10="1","F","S")</f>
        <v>F</v>
      </c>
      <c r="H10" s="38" t="str">
        <f>+'[1]Access-Abr'!J10</f>
        <v>0100</v>
      </c>
      <c r="I10" s="42" t="str">
        <f>+'[1]Access-Abr'!K10</f>
        <v>RECURSOS PRIMARIOS DE LIVRE APLICACAO</v>
      </c>
      <c r="J10" s="38" t="str">
        <f>+'[1]Access-Abr'!L10</f>
        <v>3</v>
      </c>
      <c r="K10" s="43"/>
      <c r="L10" s="44"/>
      <c r="M10" s="44"/>
      <c r="N10" s="45">
        <f>+K10+L10-M10</f>
        <v>0</v>
      </c>
      <c r="O10" s="43"/>
      <c r="P10" s="46">
        <f>'[1]Access-Abr'!M10</f>
        <v>5000</v>
      </c>
      <c r="Q10" s="46"/>
      <c r="R10" s="46">
        <f>N10-O10+P10</f>
        <v>5000</v>
      </c>
      <c r="S10" s="47">
        <f>'[1]Access-Abr'!N10</f>
        <v>5000</v>
      </c>
      <c r="T10" s="48">
        <f>IF(R10&gt;0,S10/R10,0)</f>
        <v>1</v>
      </c>
      <c r="U10" s="46">
        <f>'[1]Access-Abr'!O10</f>
        <v>0</v>
      </c>
      <c r="V10" s="49">
        <f>IF(R10&gt;0,U10/R10,0)</f>
        <v>0</v>
      </c>
      <c r="W10" s="46">
        <f>'[1]Access-Abr'!P10</f>
        <v>0</v>
      </c>
      <c r="X10" s="49">
        <f>IF(R10&gt;0,W10/R10,0)</f>
        <v>0</v>
      </c>
    </row>
    <row r="11" spans="1:24" ht="25.5" customHeight="1" x14ac:dyDescent="0.2">
      <c r="A11" s="50" t="str">
        <f>+'[1]Access-Abr'!A11</f>
        <v>12104</v>
      </c>
      <c r="B11" s="51" t="str">
        <f>+'[1]Access-Abr'!B11</f>
        <v>TRIBUNAL REGIONAL FEDERAL DA 3A. REGIAO</v>
      </c>
      <c r="C11" s="50" t="str">
        <f>CONCATENATE('[1]Access-Abr'!C11,".",'[1]Access-Abr'!D11)</f>
        <v>02.061</v>
      </c>
      <c r="D11" s="50" t="str">
        <f>CONCATENATE('[1]Access-Abr'!E11,".",'[1]Access-Abr'!G11)</f>
        <v>0033.4257</v>
      </c>
      <c r="E11" s="51" t="str">
        <f>+'[1]Access-Abr'!F11</f>
        <v>PROGRAMA DE GESTAO E MANUTENCAO DO PODER JUDICIARIO</v>
      </c>
      <c r="F11" s="52" t="str">
        <f>+'[1]Access-Abr'!H11</f>
        <v>JULGAMENTO DE CAUSAS NA JUSTICA FEDERAL</v>
      </c>
      <c r="G11" s="50" t="str">
        <f>IF('[1]Access-Abr'!I11="1","F","S")</f>
        <v>F</v>
      </c>
      <c r="H11" s="50" t="str">
        <f>+'[1]Access-Abr'!J11</f>
        <v>0100</v>
      </c>
      <c r="I11" s="51" t="str">
        <f>+'[1]Access-Abr'!K11</f>
        <v>RECURSOS PRIMARIOS DE LIVRE APLICACAO</v>
      </c>
      <c r="J11" s="50" t="str">
        <f>+'[1]Access-Abr'!L11</f>
        <v>4</v>
      </c>
      <c r="K11" s="53"/>
      <c r="L11" s="53"/>
      <c r="M11" s="53"/>
      <c r="N11" s="54">
        <f t="shared" ref="N11:N24" si="0">+K11+L11-M11</f>
        <v>0</v>
      </c>
      <c r="O11" s="53"/>
      <c r="P11" s="55">
        <f>'[1]Access-Abr'!M11</f>
        <v>15308423</v>
      </c>
      <c r="Q11" s="55"/>
      <c r="R11" s="55">
        <f t="shared" ref="R11:R24" si="1">N11-O11+P11</f>
        <v>15308423</v>
      </c>
      <c r="S11" s="56">
        <f>'[1]Access-Abr'!N11</f>
        <v>449403</v>
      </c>
      <c r="T11" s="57">
        <f t="shared" ref="T11:T25" si="2">IF(R11&gt;0,S11/R11,0)</f>
        <v>2.9356583627196609E-2</v>
      </c>
      <c r="U11" s="55">
        <f>'[1]Access-Abr'!O11</f>
        <v>42000</v>
      </c>
      <c r="V11" s="57">
        <f t="shared" ref="V11:V25" si="3">IF(R11&gt;0,U11/R11,0)</f>
        <v>2.7435876314627575E-3</v>
      </c>
      <c r="W11" s="55">
        <f>'[1]Access-Abr'!P11</f>
        <v>42000</v>
      </c>
      <c r="X11" s="57">
        <f t="shared" ref="X11:X25" si="4">IF(R11&gt;0,W11/R11,0)</f>
        <v>2.7435876314627575E-3</v>
      </c>
    </row>
    <row r="12" spans="1:24" ht="25.5" customHeight="1" x14ac:dyDescent="0.2">
      <c r="A12" s="50" t="str">
        <f>+'[1]Access-Abr'!A12</f>
        <v>12104</v>
      </c>
      <c r="B12" s="51" t="str">
        <f>+'[1]Access-Abr'!B12</f>
        <v>TRIBUNAL REGIONAL FEDERAL DA 3A. REGIAO</v>
      </c>
      <c r="C12" s="50" t="str">
        <f>CONCATENATE('[1]Access-Abr'!C12,".",'[1]Access-Abr'!D12)</f>
        <v>02.061</v>
      </c>
      <c r="D12" s="50" t="str">
        <f>CONCATENATE('[1]Access-Abr'!E12,".",'[1]Access-Abr'!G12)</f>
        <v>0033.4257</v>
      </c>
      <c r="E12" s="51" t="str">
        <f>+'[1]Access-Abr'!F12</f>
        <v>PROGRAMA DE GESTAO E MANUTENCAO DO PODER JUDICIARIO</v>
      </c>
      <c r="F12" s="51" t="str">
        <f>+'[1]Access-Abr'!H12</f>
        <v>JULGAMENTO DE CAUSAS NA JUSTICA FEDERAL</v>
      </c>
      <c r="G12" s="50" t="str">
        <f>IF('[1]Access-Abr'!I12="1","F","S")</f>
        <v>F</v>
      </c>
      <c r="H12" s="50" t="str">
        <f>+'[1]Access-Abr'!J12</f>
        <v>0100</v>
      </c>
      <c r="I12" s="51" t="str">
        <f>+'[1]Access-Abr'!K12</f>
        <v>RECURSOS PRIMARIOS DE LIVRE APLICACAO</v>
      </c>
      <c r="J12" s="50" t="str">
        <f>+'[1]Access-Abr'!L12</f>
        <v>3</v>
      </c>
      <c r="K12" s="55"/>
      <c r="L12" s="55"/>
      <c r="M12" s="55"/>
      <c r="N12" s="53">
        <f t="shared" si="0"/>
        <v>0</v>
      </c>
      <c r="O12" s="55"/>
      <c r="P12" s="55">
        <f>'[1]Access-Abr'!M12</f>
        <v>48950325.490000002</v>
      </c>
      <c r="Q12" s="55"/>
      <c r="R12" s="55">
        <f t="shared" si="1"/>
        <v>48950325.490000002</v>
      </c>
      <c r="S12" s="56">
        <f>'[1]Access-Abr'!N12</f>
        <v>30731204.620000001</v>
      </c>
      <c r="T12" s="57">
        <f t="shared" si="2"/>
        <v>0.62780388715245705</v>
      </c>
      <c r="U12" s="55">
        <f>'[1]Access-Abr'!O12</f>
        <v>5705725.7300000004</v>
      </c>
      <c r="V12" s="57">
        <f t="shared" si="3"/>
        <v>0.1165615483224032</v>
      </c>
      <c r="W12" s="55">
        <f>'[1]Access-Abr'!P12</f>
        <v>5592654.2699999996</v>
      </c>
      <c r="X12" s="57">
        <f t="shared" si="4"/>
        <v>0.11425162578627829</v>
      </c>
    </row>
    <row r="13" spans="1:24" ht="25.5" customHeight="1" x14ac:dyDescent="0.2">
      <c r="A13" s="50" t="str">
        <f>+'[1]Access-Abr'!A13</f>
        <v>12104</v>
      </c>
      <c r="B13" s="51" t="str">
        <f>+'[1]Access-Abr'!B13</f>
        <v>TRIBUNAL REGIONAL FEDERAL DA 3A. REGIAO</v>
      </c>
      <c r="C13" s="50" t="str">
        <f>CONCATENATE('[1]Access-Abr'!C13,".",'[1]Access-Abr'!D13)</f>
        <v>02.061</v>
      </c>
      <c r="D13" s="50" t="str">
        <f>CONCATENATE('[1]Access-Abr'!E13,".",'[1]Access-Abr'!G13)</f>
        <v>0033.4257</v>
      </c>
      <c r="E13" s="51" t="str">
        <f>+'[1]Access-Abr'!F13</f>
        <v>PROGRAMA DE GESTAO E MANUTENCAO DO PODER JUDICIARIO</v>
      </c>
      <c r="F13" s="51" t="str">
        <f>+'[1]Access-Abr'!H13</f>
        <v>JULGAMENTO DE CAUSAS NA JUSTICA FEDERAL</v>
      </c>
      <c r="G13" s="50" t="str">
        <f>IF('[1]Access-Abr'!I13="1","F","S")</f>
        <v>F</v>
      </c>
      <c r="H13" s="50" t="str">
        <f>+'[1]Access-Abr'!J13</f>
        <v>0127</v>
      </c>
      <c r="I13" s="51" t="str">
        <f>+'[1]Access-Abr'!K13</f>
        <v>CUSTAS JUDICIAIS</v>
      </c>
      <c r="J13" s="50" t="str">
        <f>+'[1]Access-Abr'!L13</f>
        <v>3</v>
      </c>
      <c r="K13" s="55"/>
      <c r="L13" s="55"/>
      <c r="M13" s="55"/>
      <c r="N13" s="53">
        <f t="shared" si="0"/>
        <v>0</v>
      </c>
      <c r="O13" s="55"/>
      <c r="P13" s="55">
        <f>'[1]Access-Abr'!M13</f>
        <v>8201910</v>
      </c>
      <c r="Q13" s="55"/>
      <c r="R13" s="55">
        <f t="shared" si="1"/>
        <v>8201910</v>
      </c>
      <c r="S13" s="56">
        <f>'[1]Access-Abr'!N13</f>
        <v>7499825.6799999997</v>
      </c>
      <c r="T13" s="57">
        <f t="shared" si="2"/>
        <v>0.91439989953559597</v>
      </c>
      <c r="U13" s="55">
        <f>'[1]Access-Abr'!O13</f>
        <v>1578754.5</v>
      </c>
      <c r="V13" s="57">
        <f t="shared" si="3"/>
        <v>0.19248620138479938</v>
      </c>
      <c r="W13" s="55">
        <f>'[1]Access-Abr'!P13</f>
        <v>1563016.13</v>
      </c>
      <c r="X13" s="57">
        <f t="shared" si="4"/>
        <v>0.19056733492564534</v>
      </c>
    </row>
    <row r="14" spans="1:24" ht="25.5" customHeight="1" x14ac:dyDescent="0.2">
      <c r="A14" s="50" t="str">
        <f>+'[1]Access-Abr'!A14</f>
        <v>12104</v>
      </c>
      <c r="B14" s="51" t="str">
        <f>+'[1]Access-Abr'!B14</f>
        <v>TRIBUNAL REGIONAL FEDERAL DA 3A. REGIAO</v>
      </c>
      <c r="C14" s="50" t="str">
        <f>CONCATENATE('[1]Access-Abr'!C14,".",'[1]Access-Abr'!D14)</f>
        <v>02.122</v>
      </c>
      <c r="D14" s="50" t="str">
        <f>CONCATENATE('[1]Access-Abr'!E14,".",'[1]Access-Abr'!G14)</f>
        <v>0033.20TP</v>
      </c>
      <c r="E14" s="51" t="str">
        <f>+'[1]Access-Abr'!F14</f>
        <v>PROGRAMA DE GESTAO E MANUTENCAO DO PODER JUDICIARIO</v>
      </c>
      <c r="F14" s="51" t="str">
        <f>+'[1]Access-Abr'!H14</f>
        <v>ATIVOS CIVIS DA UNIAO</v>
      </c>
      <c r="G14" s="50" t="str">
        <f>IF('[1]Access-Abr'!I14="1","F","S")</f>
        <v>F</v>
      </c>
      <c r="H14" s="50" t="str">
        <f>+'[1]Access-Abr'!J14</f>
        <v>0100</v>
      </c>
      <c r="I14" s="51" t="str">
        <f>+'[1]Access-Abr'!K14</f>
        <v>RECURSOS PRIMARIOS DE LIVRE APLICACAO</v>
      </c>
      <c r="J14" s="50" t="str">
        <f>+'[1]Access-Abr'!L14</f>
        <v>1</v>
      </c>
      <c r="K14" s="55"/>
      <c r="L14" s="55"/>
      <c r="M14" s="55"/>
      <c r="N14" s="53">
        <f t="shared" si="0"/>
        <v>0</v>
      </c>
      <c r="O14" s="55"/>
      <c r="P14" s="55">
        <f>'[1]Access-Abr'!M14</f>
        <v>139578451.34999999</v>
      </c>
      <c r="Q14" s="55"/>
      <c r="R14" s="55">
        <f t="shared" si="1"/>
        <v>139578451.34999999</v>
      </c>
      <c r="S14" s="56">
        <f>'[1]Access-Abr'!N14</f>
        <v>139578451.34999999</v>
      </c>
      <c r="T14" s="57">
        <f t="shared" si="2"/>
        <v>1</v>
      </c>
      <c r="U14" s="55">
        <f>'[1]Access-Abr'!O14</f>
        <v>139578451.34999999</v>
      </c>
      <c r="V14" s="57">
        <f t="shared" si="3"/>
        <v>1</v>
      </c>
      <c r="W14" s="55">
        <f>'[1]Access-Abr'!P14</f>
        <v>136136991.75999999</v>
      </c>
      <c r="X14" s="57">
        <f t="shared" si="4"/>
        <v>0.97534390475955079</v>
      </c>
    </row>
    <row r="15" spans="1:24" ht="25.5" customHeight="1" x14ac:dyDescent="0.2">
      <c r="A15" s="50" t="str">
        <f>+'[1]Access-Abr'!A15</f>
        <v>12104</v>
      </c>
      <c r="B15" s="51" t="str">
        <f>+'[1]Access-Abr'!B15</f>
        <v>TRIBUNAL REGIONAL FEDERAL DA 3A. REGIAO</v>
      </c>
      <c r="C15" s="50" t="str">
        <f>CONCATENATE('[1]Access-Abr'!C15,".",'[1]Access-Abr'!D15)</f>
        <v>02.122</v>
      </c>
      <c r="D15" s="50" t="str">
        <f>CONCATENATE('[1]Access-Abr'!E15,".",'[1]Access-Abr'!G15)</f>
        <v>0033.216H</v>
      </c>
      <c r="E15" s="51" t="str">
        <f>+'[1]Access-Abr'!F15</f>
        <v>PROGRAMA DE GESTAO E MANUTENCAO DO PODER JUDICIARIO</v>
      </c>
      <c r="F15" s="51" t="str">
        <f>+'[1]Access-Abr'!H15</f>
        <v>AJUDA DE CUSTO PARA MORADIA OU AUXILIO-MORADIA A AGENTES PUB</v>
      </c>
      <c r="G15" s="50" t="str">
        <f>IF('[1]Access-Abr'!I15="1","F","S")</f>
        <v>F</v>
      </c>
      <c r="H15" s="50" t="str">
        <f>+'[1]Access-Abr'!J15</f>
        <v>0100</v>
      </c>
      <c r="I15" s="51" t="str">
        <f>+'[1]Access-Abr'!K15</f>
        <v>RECURSOS PRIMARIOS DE LIVRE APLICACAO</v>
      </c>
      <c r="J15" s="50" t="str">
        <f>+'[1]Access-Abr'!L15</f>
        <v>3</v>
      </c>
      <c r="K15" s="53"/>
      <c r="L15" s="53"/>
      <c r="M15" s="53"/>
      <c r="N15" s="53">
        <f t="shared" si="0"/>
        <v>0</v>
      </c>
      <c r="O15" s="53"/>
      <c r="P15" s="55">
        <f>'[1]Access-Abr'!M15</f>
        <v>143000</v>
      </c>
      <c r="Q15" s="55"/>
      <c r="R15" s="55">
        <f t="shared" si="1"/>
        <v>143000</v>
      </c>
      <c r="S15" s="56">
        <f>'[1]Access-Abr'!N15</f>
        <v>30000</v>
      </c>
      <c r="T15" s="57">
        <f t="shared" si="2"/>
        <v>0.20979020979020979</v>
      </c>
      <c r="U15" s="55">
        <f>'[1]Access-Abr'!O15</f>
        <v>7500</v>
      </c>
      <c r="V15" s="57">
        <f t="shared" si="3"/>
        <v>5.2447552447552448E-2</v>
      </c>
      <c r="W15" s="55">
        <f>'[1]Access-Abr'!P15</f>
        <v>7500</v>
      </c>
      <c r="X15" s="57">
        <f t="shared" si="4"/>
        <v>5.2447552447552448E-2</v>
      </c>
    </row>
    <row r="16" spans="1:24" ht="25.5" customHeight="1" x14ac:dyDescent="0.2">
      <c r="A16" s="50" t="str">
        <f>+'[1]Access-Abr'!A16</f>
        <v>12104</v>
      </c>
      <c r="B16" s="51" t="str">
        <f>+'[1]Access-Abr'!B16</f>
        <v>TRIBUNAL REGIONAL FEDERAL DA 3A. REGIAO</v>
      </c>
      <c r="C16" s="50" t="str">
        <f>CONCATENATE('[1]Access-Abr'!C16,".",'[1]Access-Abr'!D16)</f>
        <v>02.122</v>
      </c>
      <c r="D16" s="50" t="str">
        <f>CONCATENATE('[1]Access-Abr'!E16,".",'[1]Access-Abr'!G16)</f>
        <v>0033.219Z</v>
      </c>
      <c r="E16" s="51" t="str">
        <f>+'[1]Access-Abr'!F16</f>
        <v>PROGRAMA DE GESTAO E MANUTENCAO DO PODER JUDICIARIO</v>
      </c>
      <c r="F16" s="51" t="str">
        <f>+'[1]Access-Abr'!H16</f>
        <v>CONSERVACAO E RECUPERACAO DE ATIVOS DE INFRAESTRUTURA DA UNI</v>
      </c>
      <c r="G16" s="50" t="str">
        <f>IF('[1]Access-Abr'!I16="1","F","S")</f>
        <v>F</v>
      </c>
      <c r="H16" s="50" t="str">
        <f>+'[1]Access-Abr'!J16</f>
        <v>0100</v>
      </c>
      <c r="I16" s="51" t="str">
        <f>+'[1]Access-Abr'!K16</f>
        <v>RECURSOS PRIMARIOS DE LIVRE APLICACAO</v>
      </c>
      <c r="J16" s="50" t="str">
        <f>+'[1]Access-Abr'!L16</f>
        <v>4</v>
      </c>
      <c r="K16" s="55"/>
      <c r="L16" s="55"/>
      <c r="M16" s="55"/>
      <c r="N16" s="53">
        <f t="shared" si="0"/>
        <v>0</v>
      </c>
      <c r="O16" s="55"/>
      <c r="P16" s="55">
        <f>'[1]Access-Abr'!M16</f>
        <v>3625000</v>
      </c>
      <c r="Q16" s="55"/>
      <c r="R16" s="55">
        <f t="shared" si="1"/>
        <v>3625000</v>
      </c>
      <c r="S16" s="56">
        <f>'[1]Access-Abr'!N16</f>
        <v>0</v>
      </c>
      <c r="T16" s="57">
        <f t="shared" si="2"/>
        <v>0</v>
      </c>
      <c r="U16" s="55">
        <f>'[1]Access-Abr'!O16</f>
        <v>0</v>
      </c>
      <c r="V16" s="57">
        <f t="shared" si="3"/>
        <v>0</v>
      </c>
      <c r="W16" s="55">
        <f>'[1]Access-Abr'!P16</f>
        <v>0</v>
      </c>
      <c r="X16" s="57">
        <f t="shared" si="4"/>
        <v>0</v>
      </c>
    </row>
    <row r="17" spans="1:24" ht="25.5" customHeight="1" x14ac:dyDescent="0.2">
      <c r="A17" s="50" t="str">
        <f>+'[1]Access-Abr'!A17</f>
        <v>12104</v>
      </c>
      <c r="B17" s="51" t="str">
        <f>+'[1]Access-Abr'!B17</f>
        <v>TRIBUNAL REGIONAL FEDERAL DA 3A. REGIAO</v>
      </c>
      <c r="C17" s="50" t="str">
        <f>CONCATENATE('[1]Access-Abr'!C17,".",'[1]Access-Abr'!D17)</f>
        <v>02.126</v>
      </c>
      <c r="D17" s="50" t="str">
        <f>CONCATENATE('[1]Access-Abr'!E17,".",'[1]Access-Abr'!G17)</f>
        <v>0033.151W</v>
      </c>
      <c r="E17" s="51" t="str">
        <f>+'[1]Access-Abr'!F17</f>
        <v>PROGRAMA DE GESTAO E MANUTENCAO DO PODER JUDICIARIO</v>
      </c>
      <c r="F17" s="51" t="str">
        <f>+'[1]Access-Abr'!H17</f>
        <v>DESENVOLVIMENTO E IMPLANTACAO DO SISTEMA PROCESSO JUDICIAL E</v>
      </c>
      <c r="G17" s="50" t="str">
        <f>IF('[1]Access-Abr'!I17="1","F","S")</f>
        <v>F</v>
      </c>
      <c r="H17" s="50" t="str">
        <f>+'[1]Access-Abr'!J17</f>
        <v>0100</v>
      </c>
      <c r="I17" s="51" t="str">
        <f>+'[1]Access-Abr'!K17</f>
        <v>RECURSOS PRIMARIOS DE LIVRE APLICACAO</v>
      </c>
      <c r="J17" s="50" t="str">
        <f>+'[1]Access-Abr'!L17</f>
        <v>4</v>
      </c>
      <c r="K17" s="55"/>
      <c r="L17" s="55"/>
      <c r="M17" s="55"/>
      <c r="N17" s="53">
        <f t="shared" si="0"/>
        <v>0</v>
      </c>
      <c r="O17" s="55"/>
      <c r="P17" s="55">
        <f>'[1]Access-Abr'!M17</f>
        <v>900000</v>
      </c>
      <c r="Q17" s="55"/>
      <c r="R17" s="55">
        <f t="shared" si="1"/>
        <v>900000</v>
      </c>
      <c r="S17" s="56">
        <f>'[1]Access-Abr'!N17</f>
        <v>0</v>
      </c>
      <c r="T17" s="57">
        <f t="shared" si="2"/>
        <v>0</v>
      </c>
      <c r="U17" s="55">
        <f>'[1]Access-Abr'!O17</f>
        <v>0</v>
      </c>
      <c r="V17" s="57">
        <f t="shared" si="3"/>
        <v>0</v>
      </c>
      <c r="W17" s="55">
        <f>'[1]Access-Abr'!P17</f>
        <v>0</v>
      </c>
      <c r="X17" s="57">
        <f t="shared" si="4"/>
        <v>0</v>
      </c>
    </row>
    <row r="18" spans="1:24" ht="25.5" customHeight="1" x14ac:dyDescent="0.2">
      <c r="A18" s="50" t="str">
        <f>+'[1]Access-Abr'!A18</f>
        <v>12104</v>
      </c>
      <c r="B18" s="51" t="str">
        <f>+'[1]Access-Abr'!B18</f>
        <v>TRIBUNAL REGIONAL FEDERAL DA 3A. REGIAO</v>
      </c>
      <c r="C18" s="50" t="str">
        <f>CONCATENATE('[1]Access-Abr'!C18,".",'[1]Access-Abr'!D18)</f>
        <v>02.126</v>
      </c>
      <c r="D18" s="50" t="str">
        <f>CONCATENATE('[1]Access-Abr'!E18,".",'[1]Access-Abr'!G18)</f>
        <v>0033.151W</v>
      </c>
      <c r="E18" s="51" t="str">
        <f>+'[1]Access-Abr'!F18</f>
        <v>PROGRAMA DE GESTAO E MANUTENCAO DO PODER JUDICIARIO</v>
      </c>
      <c r="F18" s="51" t="str">
        <f>+'[1]Access-Abr'!H18</f>
        <v>DESENVOLVIMENTO E IMPLANTACAO DO SISTEMA PROCESSO JUDICIAL E</v>
      </c>
      <c r="G18" s="50" t="str">
        <f>IF('[1]Access-Abr'!I18="1","F","S")</f>
        <v>F</v>
      </c>
      <c r="H18" s="50" t="str">
        <f>+'[1]Access-Abr'!J18</f>
        <v>0100</v>
      </c>
      <c r="I18" s="51" t="str">
        <f>+'[1]Access-Abr'!K18</f>
        <v>RECURSOS PRIMARIOS DE LIVRE APLICACAO</v>
      </c>
      <c r="J18" s="50" t="str">
        <f>+'[1]Access-Abr'!L18</f>
        <v>3</v>
      </c>
      <c r="K18" s="53"/>
      <c r="L18" s="53"/>
      <c r="M18" s="53"/>
      <c r="N18" s="53">
        <f t="shared" si="0"/>
        <v>0</v>
      </c>
      <c r="O18" s="53"/>
      <c r="P18" s="55">
        <f>'[1]Access-Abr'!M18</f>
        <v>700000</v>
      </c>
      <c r="Q18" s="55"/>
      <c r="R18" s="55">
        <f t="shared" si="1"/>
        <v>700000</v>
      </c>
      <c r="S18" s="56">
        <f>'[1]Access-Abr'!N18</f>
        <v>300000</v>
      </c>
      <c r="T18" s="57">
        <f t="shared" si="2"/>
        <v>0.42857142857142855</v>
      </c>
      <c r="U18" s="55">
        <f>'[1]Access-Abr'!O18</f>
        <v>8280.89</v>
      </c>
      <c r="V18" s="57">
        <f t="shared" si="3"/>
        <v>1.1829842857142857E-2</v>
      </c>
      <c r="W18" s="55">
        <f>'[1]Access-Abr'!P18</f>
        <v>8280.89</v>
      </c>
      <c r="X18" s="57">
        <f t="shared" si="4"/>
        <v>1.1829842857142857E-2</v>
      </c>
    </row>
    <row r="19" spans="1:24" ht="25.5" customHeight="1" x14ac:dyDescent="0.2">
      <c r="A19" s="50" t="str">
        <f>+'[1]Access-Abr'!A19</f>
        <v>12104</v>
      </c>
      <c r="B19" s="51" t="str">
        <f>+'[1]Access-Abr'!B19</f>
        <v>TRIBUNAL REGIONAL FEDERAL DA 3A. REGIAO</v>
      </c>
      <c r="C19" s="50" t="str">
        <f>CONCATENATE('[1]Access-Abr'!C19,".",'[1]Access-Abr'!D19)</f>
        <v>02.301</v>
      </c>
      <c r="D19" s="50" t="str">
        <f>CONCATENATE('[1]Access-Abr'!E19,".",'[1]Access-Abr'!G19)</f>
        <v>0033.2004</v>
      </c>
      <c r="E19" s="51" t="str">
        <f>+'[1]Access-Abr'!F19</f>
        <v>PROGRAMA DE GESTAO E MANUTENCAO DO PODER JUDICIARIO</v>
      </c>
      <c r="F19" s="51" t="str">
        <f>+'[1]Access-Abr'!H19</f>
        <v>ASSISTENCIA MEDICA E ODONTOLOGICA AOS SERVIDORES CIVIS, EMPR</v>
      </c>
      <c r="G19" s="50" t="str">
        <f>IF('[1]Access-Abr'!I19="1","F","S")</f>
        <v>S</v>
      </c>
      <c r="H19" s="50" t="str">
        <f>+'[1]Access-Abr'!J19</f>
        <v>0151</v>
      </c>
      <c r="I19" s="51" t="str">
        <f>+'[1]Access-Abr'!K19</f>
        <v>RECURSOS LIVRES DA SEGURIDADE SOCIAL</v>
      </c>
      <c r="J19" s="50" t="str">
        <f>+'[1]Access-Abr'!L19</f>
        <v>4</v>
      </c>
      <c r="K19" s="53"/>
      <c r="L19" s="53"/>
      <c r="M19" s="53"/>
      <c r="N19" s="53">
        <f t="shared" si="0"/>
        <v>0</v>
      </c>
      <c r="O19" s="53"/>
      <c r="P19" s="55">
        <f>'[1]Access-Abr'!M19</f>
        <v>20000</v>
      </c>
      <c r="Q19" s="55"/>
      <c r="R19" s="55">
        <f t="shared" si="1"/>
        <v>20000</v>
      </c>
      <c r="S19" s="56">
        <f>'[1]Access-Abr'!N19</f>
        <v>0</v>
      </c>
      <c r="T19" s="57">
        <f t="shared" si="2"/>
        <v>0</v>
      </c>
      <c r="U19" s="55">
        <f>'[1]Access-Abr'!O19</f>
        <v>0</v>
      </c>
      <c r="V19" s="57">
        <f t="shared" si="3"/>
        <v>0</v>
      </c>
      <c r="W19" s="55">
        <f>'[1]Access-Abr'!P19</f>
        <v>0</v>
      </c>
      <c r="X19" s="57">
        <f t="shared" si="4"/>
        <v>0</v>
      </c>
    </row>
    <row r="20" spans="1:24" ht="25.5" customHeight="1" x14ac:dyDescent="0.2">
      <c r="A20" s="50" t="str">
        <f>+'[1]Access-Abr'!A20</f>
        <v>12104</v>
      </c>
      <c r="B20" s="51" t="str">
        <f>+'[1]Access-Abr'!B20</f>
        <v>TRIBUNAL REGIONAL FEDERAL DA 3A. REGIAO</v>
      </c>
      <c r="C20" s="50" t="str">
        <f>CONCATENATE('[1]Access-Abr'!C20,".",'[1]Access-Abr'!D20)</f>
        <v>02.301</v>
      </c>
      <c r="D20" s="50" t="str">
        <f>CONCATENATE('[1]Access-Abr'!E20,".",'[1]Access-Abr'!G20)</f>
        <v>0033.2004</v>
      </c>
      <c r="E20" s="51" t="str">
        <f>+'[1]Access-Abr'!F20</f>
        <v>PROGRAMA DE GESTAO E MANUTENCAO DO PODER JUDICIARIO</v>
      </c>
      <c r="F20" s="51" t="str">
        <f>+'[1]Access-Abr'!H20</f>
        <v>ASSISTENCIA MEDICA E ODONTOLOGICA AOS SERVIDORES CIVIS, EMPR</v>
      </c>
      <c r="G20" s="50" t="str">
        <f>IF('[1]Access-Abr'!I20="1","F","S")</f>
        <v>S</v>
      </c>
      <c r="H20" s="50" t="str">
        <f>+'[1]Access-Abr'!J20</f>
        <v>0151</v>
      </c>
      <c r="I20" s="51" t="str">
        <f>+'[1]Access-Abr'!K20</f>
        <v>RECURSOS LIVRES DA SEGURIDADE SOCIAL</v>
      </c>
      <c r="J20" s="50" t="str">
        <f>+'[1]Access-Abr'!L20</f>
        <v>3</v>
      </c>
      <c r="K20" s="53"/>
      <c r="L20" s="53"/>
      <c r="M20" s="53"/>
      <c r="N20" s="53">
        <f t="shared" si="0"/>
        <v>0</v>
      </c>
      <c r="O20" s="53"/>
      <c r="P20" s="55">
        <f>'[1]Access-Abr'!M20</f>
        <v>17879302</v>
      </c>
      <c r="Q20" s="55"/>
      <c r="R20" s="55">
        <f t="shared" si="1"/>
        <v>17879302</v>
      </c>
      <c r="S20" s="56">
        <f>'[1]Access-Abr'!N20</f>
        <v>17689302</v>
      </c>
      <c r="T20" s="57">
        <f t="shared" si="2"/>
        <v>0.9893731869398481</v>
      </c>
      <c r="U20" s="55">
        <f>'[1]Access-Abr'!O20</f>
        <v>4175590.5</v>
      </c>
      <c r="V20" s="57">
        <f t="shared" si="3"/>
        <v>0.23354326136445372</v>
      </c>
      <c r="W20" s="55">
        <f>'[1]Access-Abr'!P20</f>
        <v>2849338.55</v>
      </c>
      <c r="X20" s="57">
        <f t="shared" si="4"/>
        <v>0.15936520061018042</v>
      </c>
    </row>
    <row r="21" spans="1:24" ht="25.5" customHeight="1" x14ac:dyDescent="0.2">
      <c r="A21" s="50" t="str">
        <f>+'[1]Access-Abr'!A21</f>
        <v>12104</v>
      </c>
      <c r="B21" s="51" t="str">
        <f>+'[1]Access-Abr'!B21</f>
        <v>TRIBUNAL REGIONAL FEDERAL DA 3A. REGIAO</v>
      </c>
      <c r="C21" s="50" t="str">
        <f>CONCATENATE('[1]Access-Abr'!C21,".",'[1]Access-Abr'!D21)</f>
        <v>02.301</v>
      </c>
      <c r="D21" s="50" t="str">
        <f>CONCATENATE('[1]Access-Abr'!E21,".",'[1]Access-Abr'!G21)</f>
        <v>0033.212B</v>
      </c>
      <c r="E21" s="51" t="str">
        <f>+'[1]Access-Abr'!F21</f>
        <v>PROGRAMA DE GESTAO E MANUTENCAO DO PODER JUDICIARIO</v>
      </c>
      <c r="F21" s="51" t="str">
        <f>+'[1]Access-Abr'!H21</f>
        <v>BENEFICIOS OBRIGATORIOS AOS SERVIDORES CIVIS, EMPREGADOS, MI</v>
      </c>
      <c r="G21" s="50" t="str">
        <f>IF('[1]Access-Abr'!I21="1","F","S")</f>
        <v>F</v>
      </c>
      <c r="H21" s="50" t="str">
        <f>+'[1]Access-Abr'!J21</f>
        <v>0100</v>
      </c>
      <c r="I21" s="51" t="str">
        <f>+'[1]Access-Abr'!K21</f>
        <v>RECURSOS PRIMARIOS DE LIVRE APLICACAO</v>
      </c>
      <c r="J21" s="50" t="str">
        <f>+'[1]Access-Abr'!L21</f>
        <v>3</v>
      </c>
      <c r="K21" s="53"/>
      <c r="L21" s="53"/>
      <c r="M21" s="53"/>
      <c r="N21" s="53">
        <f t="shared" si="0"/>
        <v>0</v>
      </c>
      <c r="O21" s="53"/>
      <c r="P21" s="55">
        <f>'[1]Access-Abr'!M21</f>
        <v>22206331.120000001</v>
      </c>
      <c r="Q21" s="55"/>
      <c r="R21" s="55">
        <f t="shared" si="1"/>
        <v>22206331.120000001</v>
      </c>
      <c r="S21" s="56">
        <f>'[1]Access-Abr'!N21</f>
        <v>22206331.120000001</v>
      </c>
      <c r="T21" s="57">
        <f t="shared" si="2"/>
        <v>1</v>
      </c>
      <c r="U21" s="55">
        <f>'[1]Access-Abr'!O21</f>
        <v>7321687.0199999996</v>
      </c>
      <c r="V21" s="57">
        <f t="shared" si="3"/>
        <v>0.32971169259949318</v>
      </c>
      <c r="W21" s="55">
        <f>'[1]Access-Abr'!P21</f>
        <v>7321687.0199999996</v>
      </c>
      <c r="X21" s="57">
        <f t="shared" si="4"/>
        <v>0.32971169259949318</v>
      </c>
    </row>
    <row r="22" spans="1:24" ht="25.5" customHeight="1" x14ac:dyDescent="0.2">
      <c r="A22" s="50" t="str">
        <f>+'[1]Access-Abr'!A22</f>
        <v>12104</v>
      </c>
      <c r="B22" s="51" t="str">
        <f>+'[1]Access-Abr'!B22</f>
        <v>TRIBUNAL REGIONAL FEDERAL DA 3A. REGIAO</v>
      </c>
      <c r="C22" s="50" t="str">
        <f>CONCATENATE('[1]Access-Abr'!C22,".",'[1]Access-Abr'!D22)</f>
        <v>02.846</v>
      </c>
      <c r="D22" s="50" t="str">
        <f>CONCATENATE('[1]Access-Abr'!E22,".",'[1]Access-Abr'!G22)</f>
        <v>0033.09HB</v>
      </c>
      <c r="E22" s="51" t="str">
        <f>+'[1]Access-Abr'!F22</f>
        <v>PROGRAMA DE GESTAO E MANUTENCAO DO PODER JUDICIARIO</v>
      </c>
      <c r="F22" s="51" t="str">
        <f>+'[1]Access-Abr'!H22</f>
        <v>CONTRIBUICAO DA UNIAO, DE SUAS AUTARQUIAS E FUNDACOES PARA O</v>
      </c>
      <c r="G22" s="50" t="str">
        <f>IF('[1]Access-Abr'!I22="1","F","S")</f>
        <v>F</v>
      </c>
      <c r="H22" s="50" t="str">
        <f>+'[1]Access-Abr'!J22</f>
        <v>0100</v>
      </c>
      <c r="I22" s="51" t="str">
        <f>+'[1]Access-Abr'!K22</f>
        <v>RECURSOS PRIMARIOS DE LIVRE APLICACAO</v>
      </c>
      <c r="J22" s="50" t="str">
        <f>+'[1]Access-Abr'!L22</f>
        <v>1</v>
      </c>
      <c r="K22" s="53"/>
      <c r="L22" s="53"/>
      <c r="M22" s="53"/>
      <c r="N22" s="53">
        <f t="shared" si="0"/>
        <v>0</v>
      </c>
      <c r="O22" s="53"/>
      <c r="P22" s="55">
        <f>'[1]Access-Abr'!M22</f>
        <v>25885550.600000001</v>
      </c>
      <c r="Q22" s="55"/>
      <c r="R22" s="55">
        <f t="shared" si="1"/>
        <v>25885550.600000001</v>
      </c>
      <c r="S22" s="56">
        <f>'[1]Access-Abr'!N22</f>
        <v>25885550.600000001</v>
      </c>
      <c r="T22" s="57">
        <f t="shared" si="2"/>
        <v>1</v>
      </c>
      <c r="U22" s="55">
        <f>'[1]Access-Abr'!O22</f>
        <v>25885550.600000001</v>
      </c>
      <c r="V22" s="57">
        <f t="shared" si="3"/>
        <v>1</v>
      </c>
      <c r="W22" s="55">
        <f>'[1]Access-Abr'!P22</f>
        <v>25885550.600000001</v>
      </c>
      <c r="X22" s="57">
        <f t="shared" si="4"/>
        <v>1</v>
      </c>
    </row>
    <row r="23" spans="1:24" ht="25.5" customHeight="1" x14ac:dyDescent="0.2">
      <c r="A23" s="50" t="str">
        <f>+'[1]Access-Abr'!A23</f>
        <v>12104</v>
      </c>
      <c r="B23" s="51" t="str">
        <f>+'[1]Access-Abr'!B23</f>
        <v>TRIBUNAL REGIONAL FEDERAL DA 3A. REGIAO</v>
      </c>
      <c r="C23" s="50" t="str">
        <f>CONCATENATE('[1]Access-Abr'!C23,".",'[1]Access-Abr'!D23)</f>
        <v>09.272</v>
      </c>
      <c r="D23" s="50" t="str">
        <f>CONCATENATE('[1]Access-Abr'!E23,".",'[1]Access-Abr'!G23)</f>
        <v>0033.0181</v>
      </c>
      <c r="E23" s="51" t="str">
        <f>+'[1]Access-Abr'!F23</f>
        <v>PROGRAMA DE GESTAO E MANUTENCAO DO PODER JUDICIARIO</v>
      </c>
      <c r="F23" s="51" t="str">
        <f>+'[1]Access-Abr'!H23</f>
        <v>APOSENTADORIAS E PENSOES CIVIS DA UNIAO</v>
      </c>
      <c r="G23" s="50" t="str">
        <f>IF('[1]Access-Abr'!I23="1","F","S")</f>
        <v>S</v>
      </c>
      <c r="H23" s="50" t="str">
        <f>+'[1]Access-Abr'!J23</f>
        <v>0156</v>
      </c>
      <c r="I23" s="51" t="str">
        <f>+'[1]Access-Abr'!K23</f>
        <v>CONTRIB.DO SERV.PARA O PLANO SEG.SOC.SERV.PUB</v>
      </c>
      <c r="J23" s="50" t="str">
        <f>+'[1]Access-Abr'!L23</f>
        <v>1</v>
      </c>
      <c r="K23" s="53"/>
      <c r="L23" s="53"/>
      <c r="M23" s="53"/>
      <c r="N23" s="53">
        <f t="shared" si="0"/>
        <v>0</v>
      </c>
      <c r="O23" s="53"/>
      <c r="P23" s="55">
        <f>'[1]Access-Abr'!M23</f>
        <v>55983105.520000003</v>
      </c>
      <c r="Q23" s="55"/>
      <c r="R23" s="55">
        <f t="shared" si="1"/>
        <v>55983105.520000003</v>
      </c>
      <c r="S23" s="56">
        <f>'[1]Access-Abr'!N23</f>
        <v>55983105.520000003</v>
      </c>
      <c r="T23" s="57">
        <f t="shared" si="2"/>
        <v>1</v>
      </c>
      <c r="U23" s="55">
        <f>'[1]Access-Abr'!O23</f>
        <v>55983105.520000003</v>
      </c>
      <c r="V23" s="57">
        <f t="shared" si="3"/>
        <v>1</v>
      </c>
      <c r="W23" s="55">
        <f>'[1]Access-Abr'!P23</f>
        <v>53976883.369999997</v>
      </c>
      <c r="X23" s="57">
        <f t="shared" si="4"/>
        <v>0.96416379314142764</v>
      </c>
    </row>
    <row r="24" spans="1:24" ht="25.5" customHeight="1" thickBot="1" x14ac:dyDescent="0.25">
      <c r="A24" s="50" t="str">
        <f>+'[1]Access-Abr'!A24</f>
        <v>12104</v>
      </c>
      <c r="B24" s="51" t="str">
        <f>+'[1]Access-Abr'!B24</f>
        <v>TRIBUNAL REGIONAL FEDERAL DA 3A. REGIAO</v>
      </c>
      <c r="C24" s="50" t="str">
        <f>CONCATENATE('[1]Access-Abr'!C24,".",'[1]Access-Abr'!D24)</f>
        <v>28.846</v>
      </c>
      <c r="D24" s="50" t="str">
        <f>CONCATENATE('[1]Access-Abr'!E24,".",'[1]Access-Abr'!G24)</f>
        <v>0909.0536</v>
      </c>
      <c r="E24" s="51" t="str">
        <f>+'[1]Access-Abr'!F24</f>
        <v>OPERACOES ESPECIAIS: OUTROS ENCARGOS ESPECIAIS</v>
      </c>
      <c r="F24" s="51" t="str">
        <f>+'[1]Access-Abr'!H24</f>
        <v>BENEFICIOS E PENSOES INDENIZATORIAS DECORRENTES DE LEGISLACA</v>
      </c>
      <c r="G24" s="50" t="str">
        <f>IF('[1]Access-Abr'!I24="1","F","S")</f>
        <v>S</v>
      </c>
      <c r="H24" s="50" t="str">
        <f>+'[1]Access-Abr'!J24</f>
        <v>0151</v>
      </c>
      <c r="I24" s="51" t="str">
        <f>+'[1]Access-Abr'!K24</f>
        <v>RECURSOS LIVRES DA SEGURIDADE SOCIAL</v>
      </c>
      <c r="J24" s="50" t="str">
        <f>+'[1]Access-Abr'!L24</f>
        <v>3</v>
      </c>
      <c r="K24" s="53"/>
      <c r="L24" s="53"/>
      <c r="M24" s="53"/>
      <c r="N24" s="53">
        <f t="shared" si="0"/>
        <v>0</v>
      </c>
      <c r="O24" s="53"/>
      <c r="P24" s="55">
        <f>'[1]Access-Abr'!M24</f>
        <v>24000</v>
      </c>
      <c r="Q24" s="55"/>
      <c r="R24" s="55">
        <f t="shared" si="1"/>
        <v>24000</v>
      </c>
      <c r="S24" s="56">
        <f>'[1]Access-Abr'!N24</f>
        <v>24000</v>
      </c>
      <c r="T24" s="57">
        <f t="shared" si="2"/>
        <v>1</v>
      </c>
      <c r="U24" s="55">
        <f>'[1]Access-Abr'!O24</f>
        <v>7671.1</v>
      </c>
      <c r="V24" s="57">
        <f t="shared" si="3"/>
        <v>0.31962916666666669</v>
      </c>
      <c r="W24" s="55">
        <f>'[1]Access-Abr'!P24</f>
        <v>7671.1</v>
      </c>
      <c r="X24" s="57">
        <f t="shared" si="4"/>
        <v>0.31962916666666669</v>
      </c>
    </row>
    <row r="25" spans="1:24" ht="25.5" customHeight="1" thickBot="1" x14ac:dyDescent="0.25">
      <c r="A25" s="15" t="s">
        <v>48</v>
      </c>
      <c r="B25" s="58"/>
      <c r="C25" s="58"/>
      <c r="D25" s="58"/>
      <c r="E25" s="58"/>
      <c r="F25" s="58"/>
      <c r="G25" s="58"/>
      <c r="H25" s="58"/>
      <c r="I25" s="58"/>
      <c r="J25" s="16"/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f>SUM(P10:P24)</f>
        <v>339410399.07999998</v>
      </c>
      <c r="Q25" s="60">
        <f>SUM(Q10:Q24)</f>
        <v>0</v>
      </c>
      <c r="R25" s="60">
        <f>SUM(R10:R24)</f>
        <v>339410399.07999998</v>
      </c>
      <c r="S25" s="60">
        <f>SUM(S10:S24)</f>
        <v>300382173.88999999</v>
      </c>
      <c r="T25" s="61">
        <f t="shared" si="2"/>
        <v>0.88501169882894204</v>
      </c>
      <c r="U25" s="60">
        <f>SUM(U10:U24)</f>
        <v>240294317.20999998</v>
      </c>
      <c r="V25" s="61">
        <f t="shared" si="3"/>
        <v>0.70797570687680056</v>
      </c>
      <c r="W25" s="60">
        <f>SUM(W10:W24)</f>
        <v>233391573.69</v>
      </c>
      <c r="X25" s="61">
        <f t="shared" si="4"/>
        <v>0.68763825245963939</v>
      </c>
    </row>
    <row r="26" spans="1:24" ht="25.5" customHeight="1" x14ac:dyDescent="0.2">
      <c r="A26" s="2" t="s">
        <v>49</v>
      </c>
      <c r="B26" s="2"/>
      <c r="C26" s="2"/>
      <c r="D26" s="2"/>
      <c r="E26" s="2"/>
      <c r="F26" s="2"/>
      <c r="G26" s="2"/>
      <c r="H26" s="3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4"/>
      <c r="V26" s="2"/>
      <c r="W26" s="4"/>
      <c r="X26" s="2"/>
    </row>
    <row r="27" spans="1:24" ht="25.5" customHeight="1" x14ac:dyDescent="0.2">
      <c r="A27" s="2" t="s">
        <v>50</v>
      </c>
      <c r="B27" s="62"/>
      <c r="C27" s="2"/>
      <c r="D27" s="2"/>
      <c r="E27" s="2"/>
      <c r="F27" s="2"/>
      <c r="G27" s="2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2"/>
      <c r="W27" s="4"/>
      <c r="X27" s="2"/>
    </row>
  </sheetData>
  <mergeCells count="17">
    <mergeCell ref="A25:J2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2022-05-19T22:30:43Z</dcterms:created>
  <dcterms:modified xsi:type="dcterms:W3CDTF">2022-05-19T22:31:12Z</dcterms:modified>
</cp:coreProperties>
</file>