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TRF3-SOFI\UPLA\Sistema UPLA\Transparência\Ano de 2022\Relatório Final - Publicações\04 - Abril\Publicacao internet TRF\Anexo II\090029\"/>
    </mc:Choice>
  </mc:AlternateContent>
  <bookViews>
    <workbookView xWindow="0" yWindow="0" windowWidth="24000" windowHeight="9075"/>
  </bookViews>
  <sheets>
    <sheet name="Abr" sheetId="1" r:id="rId1"/>
  </sheets>
  <externalReferences>
    <externalReference r:id="rId2"/>
  </externalReferences>
  <definedNames>
    <definedName name="_xlnm.Print_Area" localSheetId="0">Abr!$A$1:$X$27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5" i="1" l="1"/>
  <c r="W24" i="1"/>
  <c r="U24" i="1"/>
  <c r="S24" i="1"/>
  <c r="P24" i="1"/>
  <c r="N24" i="1"/>
  <c r="R24" i="1" s="1"/>
  <c r="J24" i="1"/>
  <c r="I24" i="1"/>
  <c r="H24" i="1"/>
  <c r="G24" i="1"/>
  <c r="F24" i="1"/>
  <c r="E24" i="1"/>
  <c r="D24" i="1"/>
  <c r="C24" i="1"/>
  <c r="B24" i="1"/>
  <c r="A24" i="1"/>
  <c r="W23" i="1"/>
  <c r="U23" i="1"/>
  <c r="S23" i="1"/>
  <c r="R23" i="1"/>
  <c r="V23" i="1" s="1"/>
  <c r="P23" i="1"/>
  <c r="N23" i="1"/>
  <c r="J23" i="1"/>
  <c r="I23" i="1"/>
  <c r="H23" i="1"/>
  <c r="G23" i="1"/>
  <c r="F23" i="1"/>
  <c r="E23" i="1"/>
  <c r="D23" i="1"/>
  <c r="C23" i="1"/>
  <c r="B23" i="1"/>
  <c r="A23" i="1"/>
  <c r="W22" i="1"/>
  <c r="U22" i="1"/>
  <c r="S22" i="1"/>
  <c r="P22" i="1"/>
  <c r="R22" i="1" s="1"/>
  <c r="N22" i="1"/>
  <c r="J22" i="1"/>
  <c r="I22" i="1"/>
  <c r="H22" i="1"/>
  <c r="G22" i="1"/>
  <c r="F22" i="1"/>
  <c r="E22" i="1"/>
  <c r="D22" i="1"/>
  <c r="C22" i="1"/>
  <c r="B22" i="1"/>
  <c r="A22" i="1"/>
  <c r="W21" i="1"/>
  <c r="U21" i="1"/>
  <c r="S21" i="1"/>
  <c r="P21" i="1"/>
  <c r="N21" i="1"/>
  <c r="R21" i="1" s="1"/>
  <c r="J21" i="1"/>
  <c r="I21" i="1"/>
  <c r="H21" i="1"/>
  <c r="G21" i="1"/>
  <c r="F21" i="1"/>
  <c r="E21" i="1"/>
  <c r="D21" i="1"/>
  <c r="C21" i="1"/>
  <c r="B21" i="1"/>
  <c r="A21" i="1"/>
  <c r="W20" i="1"/>
  <c r="U20" i="1"/>
  <c r="S20" i="1"/>
  <c r="P20" i="1"/>
  <c r="N20" i="1"/>
  <c r="R20" i="1" s="1"/>
  <c r="J20" i="1"/>
  <c r="I20" i="1"/>
  <c r="H20" i="1"/>
  <c r="G20" i="1"/>
  <c r="F20" i="1"/>
  <c r="E20" i="1"/>
  <c r="D20" i="1"/>
  <c r="C20" i="1"/>
  <c r="B20" i="1"/>
  <c r="A20" i="1"/>
  <c r="W19" i="1"/>
  <c r="U19" i="1"/>
  <c r="S19" i="1"/>
  <c r="P19" i="1"/>
  <c r="N19" i="1"/>
  <c r="R19" i="1" s="1"/>
  <c r="V19" i="1" s="1"/>
  <c r="J19" i="1"/>
  <c r="I19" i="1"/>
  <c r="H19" i="1"/>
  <c r="G19" i="1"/>
  <c r="F19" i="1"/>
  <c r="E19" i="1"/>
  <c r="D19" i="1"/>
  <c r="C19" i="1"/>
  <c r="B19" i="1"/>
  <c r="A19" i="1"/>
  <c r="W18" i="1"/>
  <c r="U18" i="1"/>
  <c r="S18" i="1"/>
  <c r="P18" i="1"/>
  <c r="R18" i="1" s="1"/>
  <c r="N18" i="1"/>
  <c r="J18" i="1"/>
  <c r="I18" i="1"/>
  <c r="H18" i="1"/>
  <c r="G18" i="1"/>
  <c r="F18" i="1"/>
  <c r="E18" i="1"/>
  <c r="D18" i="1"/>
  <c r="C18" i="1"/>
  <c r="B18" i="1"/>
  <c r="A18" i="1"/>
  <c r="W17" i="1"/>
  <c r="U17" i="1"/>
  <c r="S17" i="1"/>
  <c r="P17" i="1"/>
  <c r="N17" i="1"/>
  <c r="J17" i="1"/>
  <c r="I17" i="1"/>
  <c r="H17" i="1"/>
  <c r="G17" i="1"/>
  <c r="F17" i="1"/>
  <c r="E17" i="1"/>
  <c r="D17" i="1"/>
  <c r="C17" i="1"/>
  <c r="B17" i="1"/>
  <c r="A17" i="1"/>
  <c r="W16" i="1"/>
  <c r="U16" i="1"/>
  <c r="S16" i="1"/>
  <c r="P16" i="1"/>
  <c r="N16" i="1"/>
  <c r="R16" i="1" s="1"/>
  <c r="J16" i="1"/>
  <c r="I16" i="1"/>
  <c r="H16" i="1"/>
  <c r="G16" i="1"/>
  <c r="F16" i="1"/>
  <c r="E16" i="1"/>
  <c r="D16" i="1"/>
  <c r="C16" i="1"/>
  <c r="B16" i="1"/>
  <c r="A16" i="1"/>
  <c r="W15" i="1"/>
  <c r="U15" i="1"/>
  <c r="S15" i="1"/>
  <c r="P15" i="1"/>
  <c r="N15" i="1"/>
  <c r="R15" i="1" s="1"/>
  <c r="X15" i="1" s="1"/>
  <c r="J15" i="1"/>
  <c r="I15" i="1"/>
  <c r="H15" i="1"/>
  <c r="G15" i="1"/>
  <c r="F15" i="1"/>
  <c r="E15" i="1"/>
  <c r="D15" i="1"/>
  <c r="C15" i="1"/>
  <c r="B15" i="1"/>
  <c r="A15" i="1"/>
  <c r="W14" i="1"/>
  <c r="U14" i="1"/>
  <c r="S14" i="1"/>
  <c r="P14" i="1"/>
  <c r="N14" i="1"/>
  <c r="J14" i="1"/>
  <c r="I14" i="1"/>
  <c r="H14" i="1"/>
  <c r="G14" i="1"/>
  <c r="F14" i="1"/>
  <c r="E14" i="1"/>
  <c r="D14" i="1"/>
  <c r="C14" i="1"/>
  <c r="B14" i="1"/>
  <c r="A14" i="1"/>
  <c r="W13" i="1"/>
  <c r="U13" i="1"/>
  <c r="S13" i="1"/>
  <c r="P13" i="1"/>
  <c r="N13" i="1"/>
  <c r="J13" i="1"/>
  <c r="I13" i="1"/>
  <c r="H13" i="1"/>
  <c r="G13" i="1"/>
  <c r="F13" i="1"/>
  <c r="E13" i="1"/>
  <c r="D13" i="1"/>
  <c r="C13" i="1"/>
  <c r="B13" i="1"/>
  <c r="A13" i="1"/>
  <c r="W12" i="1"/>
  <c r="U12" i="1"/>
  <c r="S12" i="1"/>
  <c r="P12" i="1"/>
  <c r="N12" i="1"/>
  <c r="J12" i="1"/>
  <c r="I12" i="1"/>
  <c r="H12" i="1"/>
  <c r="G12" i="1"/>
  <c r="F12" i="1"/>
  <c r="E12" i="1"/>
  <c r="D12" i="1"/>
  <c r="C12" i="1"/>
  <c r="B12" i="1"/>
  <c r="A12" i="1"/>
  <c r="W11" i="1"/>
  <c r="U11" i="1"/>
  <c r="S11" i="1"/>
  <c r="P11" i="1"/>
  <c r="N11" i="1"/>
  <c r="R11" i="1" s="1"/>
  <c r="X11" i="1" s="1"/>
  <c r="J11" i="1"/>
  <c r="I11" i="1"/>
  <c r="H11" i="1"/>
  <c r="G11" i="1"/>
  <c r="F11" i="1"/>
  <c r="E11" i="1"/>
  <c r="D11" i="1"/>
  <c r="C11" i="1"/>
  <c r="B11" i="1"/>
  <c r="A11" i="1"/>
  <c r="W10" i="1"/>
  <c r="U10" i="1"/>
  <c r="S10" i="1"/>
  <c r="P10" i="1"/>
  <c r="N10" i="1"/>
  <c r="J10" i="1"/>
  <c r="I10" i="1"/>
  <c r="H10" i="1"/>
  <c r="G10" i="1"/>
  <c r="F10" i="1"/>
  <c r="E10" i="1"/>
  <c r="D10" i="1"/>
  <c r="C10" i="1"/>
  <c r="B10" i="1"/>
  <c r="A10" i="1"/>
  <c r="R13" i="1" l="1"/>
  <c r="R14" i="1"/>
  <c r="U25" i="1"/>
  <c r="R12" i="1"/>
  <c r="T12" i="1" s="1"/>
  <c r="R17" i="1"/>
  <c r="X22" i="1"/>
  <c r="T22" i="1"/>
  <c r="V22" i="1"/>
  <c r="V20" i="1"/>
  <c r="X20" i="1"/>
  <c r="T20" i="1"/>
  <c r="V24" i="1"/>
  <c r="X24" i="1"/>
  <c r="T24" i="1"/>
  <c r="V16" i="1"/>
  <c r="X16" i="1"/>
  <c r="T16" i="1"/>
  <c r="X21" i="1"/>
  <c r="V21" i="1"/>
  <c r="T21" i="1"/>
  <c r="V13" i="1"/>
  <c r="X13" i="1"/>
  <c r="T13" i="1"/>
  <c r="X14" i="1"/>
  <c r="T14" i="1"/>
  <c r="V14" i="1"/>
  <c r="X12" i="1"/>
  <c r="X17" i="1"/>
  <c r="T17" i="1"/>
  <c r="V17" i="1"/>
  <c r="X18" i="1"/>
  <c r="T18" i="1"/>
  <c r="V18" i="1"/>
  <c r="R10" i="1"/>
  <c r="S25" i="1"/>
  <c r="W25" i="1"/>
  <c r="V11" i="1"/>
  <c r="V15" i="1"/>
  <c r="T11" i="1"/>
  <c r="T15" i="1"/>
  <c r="T19" i="1"/>
  <c r="X19" i="1"/>
  <c r="T23" i="1"/>
  <c r="X23" i="1"/>
  <c r="P25" i="1"/>
  <c r="V12" i="1" l="1"/>
  <c r="X10" i="1"/>
  <c r="T10" i="1"/>
  <c r="V10" i="1"/>
  <c r="R25" i="1"/>
  <c r="X25" i="1" l="1"/>
  <c r="T25" i="1"/>
  <c r="V25" i="1"/>
</calcChain>
</file>

<file path=xl/sharedStrings.xml><?xml version="1.0" encoding="utf-8"?>
<sst xmlns="http://schemas.openxmlformats.org/spreadsheetml/2006/main" count="55" uniqueCount="51">
  <si>
    <t>PODER JUDICIÁRIO</t>
  </si>
  <si>
    <t>ÓRGÃO:</t>
  </si>
  <si>
    <t>JUSTIÇA FEDERAL</t>
  </si>
  <si>
    <t>UNIDADE:</t>
  </si>
  <si>
    <t>090029 - TRIBUNAL REGIONAL FEDERAL DA 3ª REGIÃO</t>
  </si>
  <si>
    <t>Data de referência:</t>
  </si>
  <si>
    <t xml:space="preserve"> RESOLUÇÃO 102 CNJ - ANEXO II - DOTAÇÃO E EXECUÇÃO ORÇAMENTÁRIA</t>
  </si>
  <si>
    <t>Classificação Orçamentária</t>
  </si>
  <si>
    <t>Dotação Inicial</t>
  </si>
  <si>
    <t>Créditos Adicionais</t>
  </si>
  <si>
    <t>Dotação Atualizada</t>
  </si>
  <si>
    <t>Contingenciado</t>
  </si>
  <si>
    <t>Movimentação Líquida de Créditos</t>
  </si>
  <si>
    <t>Dotação Líquida</t>
  </si>
  <si>
    <t>Execução</t>
  </si>
  <si>
    <t>Unidade Orçamentária</t>
  </si>
  <si>
    <t>Função e Subfunção</t>
  </si>
  <si>
    <t xml:space="preserve">Programática
(Programa, Ação e Subtítulo) </t>
  </si>
  <si>
    <t xml:space="preserve">Descrição </t>
  </si>
  <si>
    <t>Esfera</t>
  </si>
  <si>
    <t>Fonte</t>
  </si>
  <si>
    <t>GND</t>
  </si>
  <si>
    <t>Acréscimos</t>
  </si>
  <si>
    <t>Decréscimos</t>
  </si>
  <si>
    <t>Provisão</t>
  </si>
  <si>
    <t>Destaque</t>
  </si>
  <si>
    <t>Empenhado</t>
  </si>
  <si>
    <t>%</t>
  </si>
  <si>
    <t>Liquidado</t>
  </si>
  <si>
    <t>Pago</t>
  </si>
  <si>
    <t>Código</t>
  </si>
  <si>
    <t>Descrição</t>
  </si>
  <si>
    <t>Programa</t>
  </si>
  <si>
    <t>Ação e Subtítulo</t>
  </si>
  <si>
    <t>A</t>
  </si>
  <si>
    <t>B</t>
  </si>
  <si>
    <t>C</t>
  </si>
  <si>
    <t>D=A+B-C</t>
  </si>
  <si>
    <t>E</t>
  </si>
  <si>
    <t>F</t>
  </si>
  <si>
    <t>G</t>
  </si>
  <si>
    <t>H = D-E+F+G</t>
  </si>
  <si>
    <t>I</t>
  </si>
  <si>
    <t>I / H</t>
  </si>
  <si>
    <t>J</t>
  </si>
  <si>
    <t>J / H</t>
  </si>
  <si>
    <t>K</t>
  </si>
  <si>
    <t>K / H</t>
  </si>
  <si>
    <t>Total</t>
  </si>
  <si>
    <t>Obs.: 1. Movimentação líquida de créditos = Provisão/Destaque recebidos - Provisão/Destaque concedidos</t>
  </si>
  <si>
    <t xml:space="preserve">           2. Nas colunas relativas à execução, não incluir as despesas referentes aos restos a pagar do ano anterior.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</si>
</sst>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0.0%"/>
    <numFmt numFmtId="165" formatCode="[$-416]mmmm\-yy;@"/>
    <numFmt numFmtId="166" formatCode="_(* #,##0_);_(* \(#,##0\);_(* &quot;-&quot;??_);_(@_)"/>
  </numFmts>
  <fonts count="6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9"/>
      <color rgb="FFFF0000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9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6">
    <xf numFmtId="0" fontId="0" fillId="0" borderId="0" xfId="0"/>
    <xf numFmtId="0" fontId="3" fillId="0" borderId="0" xfId="0" applyFont="1" applyAlignment="1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164" fontId="3" fillId="0" borderId="0" xfId="1" applyNumberFormat="1" applyFont="1" applyBorder="1" applyAlignment="1">
      <alignment horizontal="center"/>
    </xf>
    <xf numFmtId="0" fontId="0" fillId="0" borderId="0" xfId="0" applyFill="1"/>
    <xf numFmtId="0" fontId="4" fillId="0" borderId="0" xfId="0" applyFont="1" applyAlignment="1"/>
    <xf numFmtId="0" fontId="3" fillId="0" borderId="0" xfId="0" applyFont="1"/>
    <xf numFmtId="165" fontId="3" fillId="0" borderId="0" xfId="0" applyNumberFormat="1" applyFont="1" applyAlignment="1">
      <alignment horizontal="left"/>
    </xf>
    <xf numFmtId="165" fontId="3" fillId="0" borderId="0" xfId="0" applyNumberFormat="1" applyFont="1"/>
    <xf numFmtId="0" fontId="5" fillId="0" borderId="0" xfId="0" applyFont="1" applyAlignment="1">
      <alignment horizontal="center"/>
    </xf>
    <xf numFmtId="0" fontId="5" fillId="0" borderId="1" xfId="2" applyFont="1" applyFill="1" applyBorder="1" applyAlignment="1">
      <alignment horizontal="center" vertical="center" wrapText="1"/>
    </xf>
    <xf numFmtId="0" fontId="5" fillId="0" borderId="2" xfId="2" applyFont="1" applyFill="1" applyBorder="1" applyAlignment="1">
      <alignment horizontal="center" vertical="center" wrapText="1"/>
    </xf>
    <xf numFmtId="0" fontId="5" fillId="0" borderId="3" xfId="2" applyFont="1" applyFill="1" applyBorder="1" applyAlignment="1">
      <alignment horizontal="center" vertical="center" wrapText="1"/>
    </xf>
    <xf numFmtId="0" fontId="5" fillId="0" borderId="4" xfId="2" applyFont="1" applyFill="1" applyBorder="1" applyAlignment="1">
      <alignment horizontal="center" vertical="center" wrapText="1"/>
    </xf>
    <xf numFmtId="0" fontId="5" fillId="0" borderId="5" xfId="2" applyFont="1" applyFill="1" applyBorder="1" applyAlignment="1">
      <alignment horizontal="center" vertical="center" wrapText="1"/>
    </xf>
    <xf numFmtId="0" fontId="5" fillId="0" borderId="6" xfId="2" applyFont="1" applyFill="1" applyBorder="1" applyAlignment="1">
      <alignment horizontal="center" vertical="center" wrapText="1"/>
    </xf>
    <xf numFmtId="0" fontId="5" fillId="0" borderId="7" xfId="2" applyFont="1" applyFill="1" applyBorder="1" applyAlignment="1">
      <alignment horizontal="center" vertical="center" wrapText="1"/>
    </xf>
    <xf numFmtId="0" fontId="5" fillId="0" borderId="8" xfId="2" applyFont="1" applyFill="1" applyBorder="1" applyAlignment="1">
      <alignment horizontal="center" vertical="center" wrapText="1"/>
    </xf>
    <xf numFmtId="0" fontId="5" fillId="0" borderId="9" xfId="2" applyFont="1" applyFill="1" applyBorder="1" applyAlignment="1">
      <alignment horizontal="center" vertical="center" wrapText="1"/>
    </xf>
    <xf numFmtId="0" fontId="5" fillId="0" borderId="10" xfId="2" applyFont="1" applyFill="1" applyBorder="1" applyAlignment="1">
      <alignment horizontal="center" vertical="center" wrapText="1"/>
    </xf>
    <xf numFmtId="0" fontId="5" fillId="0" borderId="11" xfId="2" applyFont="1" applyFill="1" applyBorder="1" applyAlignment="1">
      <alignment horizontal="center" vertical="center" wrapText="1"/>
    </xf>
    <xf numFmtId="0" fontId="5" fillId="0" borderId="12" xfId="2" applyFont="1" applyFill="1" applyBorder="1" applyAlignment="1">
      <alignment horizontal="center" vertical="center" wrapText="1"/>
    </xf>
    <xf numFmtId="0" fontId="5" fillId="0" borderId="13" xfId="2" applyFont="1" applyFill="1" applyBorder="1" applyAlignment="1">
      <alignment horizontal="center" vertical="center" wrapText="1"/>
    </xf>
    <xf numFmtId="0" fontId="5" fillId="0" borderId="14" xfId="2" applyFont="1" applyFill="1" applyBorder="1" applyAlignment="1">
      <alignment horizontal="center" vertical="center" wrapText="1"/>
    </xf>
    <xf numFmtId="0" fontId="5" fillId="0" borderId="4" xfId="2" applyFont="1" applyFill="1" applyBorder="1" applyAlignment="1">
      <alignment horizontal="center" vertical="center" wrapText="1"/>
    </xf>
    <xf numFmtId="0" fontId="5" fillId="0" borderId="15" xfId="2" applyFont="1" applyFill="1" applyBorder="1" applyAlignment="1">
      <alignment horizontal="center" vertical="center" wrapText="1"/>
    </xf>
    <xf numFmtId="0" fontId="5" fillId="0" borderId="14" xfId="2" applyFont="1" applyFill="1" applyBorder="1" applyAlignment="1">
      <alignment horizontal="center" vertical="center" wrapText="1"/>
    </xf>
    <xf numFmtId="164" fontId="5" fillId="0" borderId="14" xfId="3" applyNumberFormat="1" applyFont="1" applyFill="1" applyBorder="1" applyAlignment="1">
      <alignment horizontal="center" vertical="center" wrapText="1"/>
    </xf>
    <xf numFmtId="164" fontId="5" fillId="0" borderId="11" xfId="3" applyNumberFormat="1" applyFont="1" applyFill="1" applyBorder="1" applyAlignment="1">
      <alignment horizontal="center" vertical="center" wrapText="1"/>
    </xf>
    <xf numFmtId="166" fontId="5" fillId="0" borderId="11" xfId="4" applyNumberFormat="1" applyFont="1" applyFill="1" applyBorder="1" applyAlignment="1">
      <alignment horizontal="center" vertical="center" wrapText="1"/>
    </xf>
    <xf numFmtId="0" fontId="5" fillId="0" borderId="16" xfId="2" applyFont="1" applyFill="1" applyBorder="1" applyAlignment="1">
      <alignment horizontal="center" vertical="center" wrapText="1"/>
    </xf>
    <xf numFmtId="0" fontId="5" fillId="0" borderId="16" xfId="2" applyFont="1" applyFill="1" applyBorder="1" applyAlignment="1">
      <alignment horizontal="center" vertical="center" wrapText="1"/>
    </xf>
    <xf numFmtId="0" fontId="5" fillId="0" borderId="17" xfId="2" applyFont="1" applyFill="1" applyBorder="1" applyAlignment="1">
      <alignment horizontal="center" vertical="center" wrapText="1"/>
    </xf>
    <xf numFmtId="0" fontId="5" fillId="0" borderId="18" xfId="2" applyFont="1" applyFill="1" applyBorder="1" applyAlignment="1">
      <alignment horizontal="center" vertical="center" wrapText="1"/>
    </xf>
    <xf numFmtId="0" fontId="5" fillId="0" borderId="19" xfId="2" applyFont="1" applyFill="1" applyBorder="1" applyAlignment="1">
      <alignment horizontal="center" vertical="center" wrapText="1"/>
    </xf>
    <xf numFmtId="164" fontId="5" fillId="0" borderId="20" xfId="3" applyNumberFormat="1" applyFont="1" applyFill="1" applyBorder="1" applyAlignment="1">
      <alignment horizontal="center" vertical="center" wrapText="1"/>
    </xf>
    <xf numFmtId="166" fontId="5" fillId="0" borderId="19" xfId="4" applyNumberFormat="1" applyFont="1" applyFill="1" applyBorder="1" applyAlignment="1">
      <alignment horizontal="center" vertical="center" wrapText="1"/>
    </xf>
    <xf numFmtId="0" fontId="3" fillId="0" borderId="21" xfId="2" applyNumberFormat="1" applyFont="1" applyFill="1" applyBorder="1" applyAlignment="1">
      <alignment horizontal="center" vertical="center" wrapText="1"/>
    </xf>
    <xf numFmtId="0" fontId="3" fillId="0" borderId="4" xfId="2" applyNumberFormat="1" applyFont="1" applyFill="1" applyBorder="1" applyAlignment="1">
      <alignment horizontal="left" vertical="center" wrapText="1"/>
    </xf>
    <xf numFmtId="0" fontId="3" fillId="0" borderId="4" xfId="2" applyNumberFormat="1" applyFont="1" applyFill="1" applyBorder="1" applyAlignment="1">
      <alignment horizontal="center" vertical="center" wrapText="1"/>
    </xf>
    <xf numFmtId="0" fontId="3" fillId="0" borderId="22" xfId="2" applyNumberFormat="1" applyFont="1" applyFill="1" applyBorder="1" applyAlignment="1">
      <alignment vertical="center" wrapText="1"/>
    </xf>
    <xf numFmtId="0" fontId="3" fillId="0" borderId="21" xfId="2" applyNumberFormat="1" applyFont="1" applyFill="1" applyBorder="1" applyAlignment="1">
      <alignment vertical="center" wrapText="1"/>
    </xf>
    <xf numFmtId="166" fontId="5" fillId="0" borderId="21" xfId="4" applyNumberFormat="1" applyFont="1" applyBorder="1" applyAlignment="1">
      <alignment horizontal="right" vertical="center"/>
    </xf>
    <xf numFmtId="166" fontId="5" fillId="0" borderId="4" xfId="4" applyNumberFormat="1" applyFont="1" applyBorder="1" applyAlignment="1">
      <alignment horizontal="right" vertical="center"/>
    </xf>
    <xf numFmtId="166" fontId="5" fillId="0" borderId="23" xfId="4" applyNumberFormat="1" applyFont="1" applyBorder="1" applyAlignment="1">
      <alignment horizontal="right" vertical="center"/>
    </xf>
    <xf numFmtId="166" fontId="3" fillId="0" borderId="4" xfId="4" applyNumberFormat="1" applyFont="1" applyBorder="1" applyAlignment="1">
      <alignment horizontal="right" vertical="center"/>
    </xf>
    <xf numFmtId="166" fontId="3" fillId="2" borderId="4" xfId="4" applyNumberFormat="1" applyFont="1" applyFill="1" applyBorder="1" applyAlignment="1">
      <alignment horizontal="right" vertical="center"/>
    </xf>
    <xf numFmtId="9" fontId="3" fillId="0" borderId="4" xfId="1" applyFont="1" applyBorder="1" applyAlignment="1">
      <alignment horizontal="right" vertical="center"/>
    </xf>
    <xf numFmtId="164" fontId="3" fillId="0" borderId="4" xfId="3" applyNumberFormat="1" applyFont="1" applyBorder="1" applyAlignment="1">
      <alignment horizontal="right" vertical="center"/>
    </xf>
    <xf numFmtId="0" fontId="3" fillId="0" borderId="24" xfId="2" applyNumberFormat="1" applyFont="1" applyFill="1" applyBorder="1" applyAlignment="1">
      <alignment horizontal="center" vertical="center" wrapText="1"/>
    </xf>
    <xf numFmtId="0" fontId="3" fillId="0" borderId="24" xfId="2" applyNumberFormat="1" applyFont="1" applyFill="1" applyBorder="1" applyAlignment="1">
      <alignment horizontal="left" vertical="center" wrapText="1"/>
    </xf>
    <xf numFmtId="0" fontId="3" fillId="0" borderId="25" xfId="2" applyNumberFormat="1" applyFont="1" applyFill="1" applyBorder="1" applyAlignment="1">
      <alignment horizontal="left" vertical="center" wrapText="1"/>
    </xf>
    <xf numFmtId="166" fontId="5" fillId="0" borderId="24" xfId="4" applyNumberFormat="1" applyFont="1" applyBorder="1" applyAlignment="1">
      <alignment horizontal="right" vertical="center"/>
    </xf>
    <xf numFmtId="166" fontId="5" fillId="0" borderId="25" xfId="4" applyNumberFormat="1" applyFont="1" applyBorder="1" applyAlignment="1">
      <alignment horizontal="right" vertical="center"/>
    </xf>
    <xf numFmtId="166" fontId="3" fillId="0" borderId="24" xfId="4" applyNumberFormat="1" applyFont="1" applyBorder="1" applyAlignment="1">
      <alignment horizontal="right" vertical="center"/>
    </xf>
    <xf numFmtId="166" fontId="3" fillId="2" borderId="24" xfId="4" applyNumberFormat="1" applyFont="1" applyFill="1" applyBorder="1" applyAlignment="1">
      <alignment horizontal="right" vertical="center"/>
    </xf>
    <xf numFmtId="164" fontId="3" fillId="0" borderId="24" xfId="3" applyNumberFormat="1" applyFont="1" applyBorder="1" applyAlignment="1">
      <alignment horizontal="right" vertical="center"/>
    </xf>
    <xf numFmtId="0" fontId="5" fillId="0" borderId="26" xfId="2" applyFont="1" applyFill="1" applyBorder="1" applyAlignment="1">
      <alignment horizontal="center" vertical="center" wrapText="1"/>
    </xf>
    <xf numFmtId="166" fontId="5" fillId="0" borderId="27" xfId="4" applyNumberFormat="1" applyFont="1" applyFill="1" applyBorder="1" applyAlignment="1">
      <alignment horizontal="center" vertical="center" wrapText="1"/>
    </xf>
    <xf numFmtId="166" fontId="3" fillId="0" borderId="27" xfId="4" applyNumberFormat="1" applyFont="1" applyFill="1" applyBorder="1" applyAlignment="1">
      <alignment horizontal="right" vertical="center" wrapText="1"/>
    </xf>
    <xf numFmtId="164" fontId="3" fillId="0" borderId="27" xfId="1" applyNumberFormat="1" applyFont="1" applyFill="1" applyBorder="1" applyAlignment="1">
      <alignment horizontal="right" vertical="center" wrapText="1"/>
    </xf>
    <xf numFmtId="0" fontId="4" fillId="0" borderId="0" xfId="0" applyFont="1" applyBorder="1"/>
    <xf numFmtId="0" fontId="0" fillId="0" borderId="0" xfId="0" applyFill="1" applyAlignment="1">
      <alignment horizontal="center"/>
    </xf>
    <xf numFmtId="4" fontId="0" fillId="0" borderId="0" xfId="0" applyNumberFormat="1" applyFill="1"/>
    <xf numFmtId="10" fontId="0" fillId="0" borderId="0" xfId="0" applyNumberFormat="1" applyFill="1"/>
  </cellXfs>
  <cellStyles count="5">
    <cellStyle name="Normal" xfId="0" builtinId="0"/>
    <cellStyle name="Normal 2 8" xfId="2"/>
    <cellStyle name="Porcentagem 11 2" xfId="1"/>
    <cellStyle name="Porcentagem 2" xfId="3"/>
    <cellStyle name="Vírgula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22/Relat&#243;rio%20Final%20-%20Publica&#231;&#245;es/Anexo%20II%20-%20Transparencia%20Mensal%202022%20-%20TR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  <sheetName val="Fev"/>
      <sheetName val="Mar"/>
      <sheetName val="Abr"/>
      <sheetName val="Mai"/>
      <sheetName val="Jun"/>
      <sheetName val="Jul"/>
      <sheetName val="Ago"/>
      <sheetName val="Set"/>
      <sheetName val="Out"/>
      <sheetName val="Nov"/>
      <sheetName val="Dez"/>
      <sheetName val="Access-Jan"/>
      <sheetName val="Access-Fev"/>
      <sheetName val="Access-Mar"/>
      <sheetName val="Access-Abr"/>
      <sheetName val="Access-Mai"/>
      <sheetName val="Access-Jun"/>
      <sheetName val="Access-Jul"/>
      <sheetName val="Access-Ago"/>
      <sheetName val="Access-Set"/>
      <sheetName val="Access-Out"/>
      <sheetName val="Access-Nov"/>
      <sheetName val="Access-De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10">
          <cell r="A10" t="str">
            <v>12104</v>
          </cell>
          <cell r="B10" t="str">
            <v>TRIBUNAL REGIONAL FEDERAL DA 3A. REGIAO</v>
          </cell>
          <cell r="C10" t="str">
            <v>02</v>
          </cell>
          <cell r="D10" t="str">
            <v>061</v>
          </cell>
          <cell r="E10" t="str">
            <v>0033</v>
          </cell>
          <cell r="F10" t="str">
            <v>PROGRAMA DE GESTAO E MANUTENCAO DO PODER JUDICIARIO</v>
          </cell>
          <cell r="G10" t="str">
            <v>4224</v>
          </cell>
          <cell r="H10" t="str">
            <v>ASSISTENCIA JURIDICA A PESSOAS CARENTES</v>
          </cell>
          <cell r="I10" t="str">
            <v>1</v>
          </cell>
          <cell r="J10" t="str">
            <v>0100</v>
          </cell>
          <cell r="K10" t="str">
            <v>RECURSOS PRIMARIOS DE LIVRE APLICACAO</v>
          </cell>
          <cell r="L10" t="str">
            <v>3</v>
          </cell>
          <cell r="M10">
            <v>5000</v>
          </cell>
          <cell r="N10">
            <v>5000</v>
          </cell>
        </row>
        <row r="11">
          <cell r="A11" t="str">
            <v>12104</v>
          </cell>
          <cell r="B11" t="str">
            <v>TRIBUNAL REGIONAL FEDERAL DA 3A. REGIAO</v>
          </cell>
          <cell r="C11" t="str">
            <v>02</v>
          </cell>
          <cell r="D11" t="str">
            <v>061</v>
          </cell>
          <cell r="E11" t="str">
            <v>0033</v>
          </cell>
          <cell r="F11" t="str">
            <v>PROGRAMA DE GESTAO E MANUTENCAO DO PODER JUDICIARIO</v>
          </cell>
          <cell r="G11" t="str">
            <v>4257</v>
          </cell>
          <cell r="H11" t="str">
            <v>JULGAMENTO DE CAUSAS NA JUSTICA FEDERAL</v>
          </cell>
          <cell r="I11" t="str">
            <v>1</v>
          </cell>
          <cell r="J11" t="str">
            <v>0100</v>
          </cell>
          <cell r="K11" t="str">
            <v>RECURSOS PRIMARIOS DE LIVRE APLICACAO</v>
          </cell>
          <cell r="L11" t="str">
            <v>4</v>
          </cell>
          <cell r="M11">
            <v>15308423</v>
          </cell>
          <cell r="N11">
            <v>449403</v>
          </cell>
          <cell r="O11">
            <v>42000</v>
          </cell>
          <cell r="P11">
            <v>42000</v>
          </cell>
        </row>
        <row r="12">
          <cell r="A12" t="str">
            <v>12104</v>
          </cell>
          <cell r="B12" t="str">
            <v>TRIBUNAL REGIONAL FEDERAL DA 3A. REGIAO</v>
          </cell>
          <cell r="C12" t="str">
            <v>02</v>
          </cell>
          <cell r="D12" t="str">
            <v>061</v>
          </cell>
          <cell r="E12" t="str">
            <v>0033</v>
          </cell>
          <cell r="F12" t="str">
            <v>PROGRAMA DE GESTAO E MANUTENCAO DO PODER JUDICIARIO</v>
          </cell>
          <cell r="G12" t="str">
            <v>4257</v>
          </cell>
          <cell r="H12" t="str">
            <v>JULGAMENTO DE CAUSAS NA JUSTICA FEDERAL</v>
          </cell>
          <cell r="I12" t="str">
            <v>1</v>
          </cell>
          <cell r="J12" t="str">
            <v>0100</v>
          </cell>
          <cell r="K12" t="str">
            <v>RECURSOS PRIMARIOS DE LIVRE APLICACAO</v>
          </cell>
          <cell r="L12" t="str">
            <v>3</v>
          </cell>
          <cell r="M12">
            <v>48950325.490000002</v>
          </cell>
          <cell r="N12">
            <v>30731204.620000001</v>
          </cell>
          <cell r="O12">
            <v>5705725.7300000004</v>
          </cell>
          <cell r="P12">
            <v>5592654.2699999996</v>
          </cell>
        </row>
        <row r="13">
          <cell r="A13" t="str">
            <v>12104</v>
          </cell>
          <cell r="B13" t="str">
            <v>TRIBUNAL REGIONAL FEDERAL DA 3A. REGIAO</v>
          </cell>
          <cell r="C13" t="str">
            <v>02</v>
          </cell>
          <cell r="D13" t="str">
            <v>061</v>
          </cell>
          <cell r="E13" t="str">
            <v>0033</v>
          </cell>
          <cell r="F13" t="str">
            <v>PROGRAMA DE GESTAO E MANUTENCAO DO PODER JUDICIARIO</v>
          </cell>
          <cell r="G13" t="str">
            <v>4257</v>
          </cell>
          <cell r="H13" t="str">
            <v>JULGAMENTO DE CAUSAS NA JUSTICA FEDERAL</v>
          </cell>
          <cell r="I13" t="str">
            <v>1</v>
          </cell>
          <cell r="J13" t="str">
            <v>0127</v>
          </cell>
          <cell r="K13" t="str">
            <v>CUSTAS JUDICIAIS</v>
          </cell>
          <cell r="L13" t="str">
            <v>3</v>
          </cell>
          <cell r="M13">
            <v>8201910</v>
          </cell>
          <cell r="N13">
            <v>7499825.6799999997</v>
          </cell>
          <cell r="O13">
            <v>1578754.5</v>
          </cell>
          <cell r="P13">
            <v>1563016.13</v>
          </cell>
        </row>
        <row r="14">
          <cell r="A14" t="str">
            <v>12104</v>
          </cell>
          <cell r="B14" t="str">
            <v>TRIBUNAL REGIONAL FEDERAL DA 3A. REGIAO</v>
          </cell>
          <cell r="C14" t="str">
            <v>02</v>
          </cell>
          <cell r="D14" t="str">
            <v>122</v>
          </cell>
          <cell r="E14" t="str">
            <v>0033</v>
          </cell>
          <cell r="F14" t="str">
            <v>PROGRAMA DE GESTAO E MANUTENCAO DO PODER JUDICIARIO</v>
          </cell>
          <cell r="G14" t="str">
            <v>20TP</v>
          </cell>
          <cell r="H14" t="str">
            <v>ATIVOS CIVIS DA UNIAO</v>
          </cell>
          <cell r="I14" t="str">
            <v>1</v>
          </cell>
          <cell r="J14" t="str">
            <v>0100</v>
          </cell>
          <cell r="K14" t="str">
            <v>RECURSOS PRIMARIOS DE LIVRE APLICACAO</v>
          </cell>
          <cell r="L14" t="str">
            <v>1</v>
          </cell>
          <cell r="M14">
            <v>139578451.34999999</v>
          </cell>
          <cell r="N14">
            <v>139578451.34999999</v>
          </cell>
          <cell r="O14">
            <v>139578451.34999999</v>
          </cell>
          <cell r="P14">
            <v>136136991.75999999</v>
          </cell>
        </row>
        <row r="15">
          <cell r="A15" t="str">
            <v>12104</v>
          </cell>
          <cell r="B15" t="str">
            <v>TRIBUNAL REGIONAL FEDERAL DA 3A. REGIAO</v>
          </cell>
          <cell r="C15" t="str">
            <v>02</v>
          </cell>
          <cell r="D15" t="str">
            <v>122</v>
          </cell>
          <cell r="E15" t="str">
            <v>0033</v>
          </cell>
          <cell r="F15" t="str">
            <v>PROGRAMA DE GESTAO E MANUTENCAO DO PODER JUDICIARIO</v>
          </cell>
          <cell r="G15" t="str">
            <v>216H</v>
          </cell>
          <cell r="H15" t="str">
            <v>AJUDA DE CUSTO PARA MORADIA OU AUXILIO-MORADIA A AGENTES PUB</v>
          </cell>
          <cell r="I15" t="str">
            <v>1</v>
          </cell>
          <cell r="J15" t="str">
            <v>0100</v>
          </cell>
          <cell r="K15" t="str">
            <v>RECURSOS PRIMARIOS DE LIVRE APLICACAO</v>
          </cell>
          <cell r="L15" t="str">
            <v>3</v>
          </cell>
          <cell r="M15">
            <v>143000</v>
          </cell>
          <cell r="N15">
            <v>30000</v>
          </cell>
          <cell r="O15">
            <v>7500</v>
          </cell>
          <cell r="P15">
            <v>7500</v>
          </cell>
        </row>
        <row r="16">
          <cell r="A16" t="str">
            <v>12104</v>
          </cell>
          <cell r="B16" t="str">
            <v>TRIBUNAL REGIONAL FEDERAL DA 3A. REGIAO</v>
          </cell>
          <cell r="C16" t="str">
            <v>02</v>
          </cell>
          <cell r="D16" t="str">
            <v>122</v>
          </cell>
          <cell r="E16" t="str">
            <v>0033</v>
          </cell>
          <cell r="F16" t="str">
            <v>PROGRAMA DE GESTAO E MANUTENCAO DO PODER JUDICIARIO</v>
          </cell>
          <cell r="G16" t="str">
            <v>219Z</v>
          </cell>
          <cell r="H16" t="str">
            <v>CONSERVACAO E RECUPERACAO DE ATIVOS DE INFRAESTRUTURA DA UNI</v>
          </cell>
          <cell r="I16" t="str">
            <v>1</v>
          </cell>
          <cell r="J16" t="str">
            <v>0100</v>
          </cell>
          <cell r="K16" t="str">
            <v>RECURSOS PRIMARIOS DE LIVRE APLICACAO</v>
          </cell>
          <cell r="L16" t="str">
            <v>4</v>
          </cell>
          <cell r="M16">
            <v>3625000</v>
          </cell>
        </row>
        <row r="17">
          <cell r="A17" t="str">
            <v>12104</v>
          </cell>
          <cell r="B17" t="str">
            <v>TRIBUNAL REGIONAL FEDERAL DA 3A. REGIAO</v>
          </cell>
          <cell r="C17" t="str">
            <v>02</v>
          </cell>
          <cell r="D17" t="str">
            <v>126</v>
          </cell>
          <cell r="E17" t="str">
            <v>0033</v>
          </cell>
          <cell r="F17" t="str">
            <v>PROGRAMA DE GESTAO E MANUTENCAO DO PODER JUDICIARIO</v>
          </cell>
          <cell r="G17" t="str">
            <v>151W</v>
          </cell>
          <cell r="H17" t="str">
            <v>DESENVOLVIMENTO E IMPLANTACAO DO SISTEMA PROCESSO JUDICIAL E</v>
          </cell>
          <cell r="I17" t="str">
            <v>1</v>
          </cell>
          <cell r="J17" t="str">
            <v>0100</v>
          </cell>
          <cell r="K17" t="str">
            <v>RECURSOS PRIMARIOS DE LIVRE APLICACAO</v>
          </cell>
          <cell r="L17" t="str">
            <v>4</v>
          </cell>
          <cell r="M17">
            <v>900000</v>
          </cell>
        </row>
        <row r="18">
          <cell r="A18" t="str">
            <v>12104</v>
          </cell>
          <cell r="B18" t="str">
            <v>TRIBUNAL REGIONAL FEDERAL DA 3A. REGIAO</v>
          </cell>
          <cell r="C18" t="str">
            <v>02</v>
          </cell>
          <cell r="D18" t="str">
            <v>126</v>
          </cell>
          <cell r="E18" t="str">
            <v>0033</v>
          </cell>
          <cell r="F18" t="str">
            <v>PROGRAMA DE GESTAO E MANUTENCAO DO PODER JUDICIARIO</v>
          </cell>
          <cell r="G18" t="str">
            <v>151W</v>
          </cell>
          <cell r="H18" t="str">
            <v>DESENVOLVIMENTO E IMPLANTACAO DO SISTEMA PROCESSO JUDICIAL E</v>
          </cell>
          <cell r="I18" t="str">
            <v>1</v>
          </cell>
          <cell r="J18" t="str">
            <v>0100</v>
          </cell>
          <cell r="K18" t="str">
            <v>RECURSOS PRIMARIOS DE LIVRE APLICACAO</v>
          </cell>
          <cell r="L18" t="str">
            <v>3</v>
          </cell>
          <cell r="M18">
            <v>700000</v>
          </cell>
          <cell r="N18">
            <v>300000</v>
          </cell>
          <cell r="O18">
            <v>8280.89</v>
          </cell>
          <cell r="P18">
            <v>8280.89</v>
          </cell>
        </row>
        <row r="19">
          <cell r="A19" t="str">
            <v>12104</v>
          </cell>
          <cell r="B19" t="str">
            <v>TRIBUNAL REGIONAL FEDERAL DA 3A. REGIAO</v>
          </cell>
          <cell r="C19" t="str">
            <v>02</v>
          </cell>
          <cell r="D19" t="str">
            <v>301</v>
          </cell>
          <cell r="E19" t="str">
            <v>0033</v>
          </cell>
          <cell r="F19" t="str">
            <v>PROGRAMA DE GESTAO E MANUTENCAO DO PODER JUDICIARIO</v>
          </cell>
          <cell r="G19" t="str">
            <v>2004</v>
          </cell>
          <cell r="H19" t="str">
            <v>ASSISTENCIA MEDICA E ODONTOLOGICA AOS SERVIDORES CIVIS, EMPR</v>
          </cell>
          <cell r="I19" t="str">
            <v>2</v>
          </cell>
          <cell r="J19" t="str">
            <v>0151</v>
          </cell>
          <cell r="K19" t="str">
            <v>RECURSOS LIVRES DA SEGURIDADE SOCIAL</v>
          </cell>
          <cell r="L19" t="str">
            <v>4</v>
          </cell>
          <cell r="M19">
            <v>20000</v>
          </cell>
        </row>
        <row r="20">
          <cell r="A20" t="str">
            <v>12104</v>
          </cell>
          <cell r="B20" t="str">
            <v>TRIBUNAL REGIONAL FEDERAL DA 3A. REGIAO</v>
          </cell>
          <cell r="C20" t="str">
            <v>02</v>
          </cell>
          <cell r="D20" t="str">
            <v>301</v>
          </cell>
          <cell r="E20" t="str">
            <v>0033</v>
          </cell>
          <cell r="F20" t="str">
            <v>PROGRAMA DE GESTAO E MANUTENCAO DO PODER JUDICIARIO</v>
          </cell>
          <cell r="G20" t="str">
            <v>2004</v>
          </cell>
          <cell r="H20" t="str">
            <v>ASSISTENCIA MEDICA E ODONTOLOGICA AOS SERVIDORES CIVIS, EMPR</v>
          </cell>
          <cell r="I20" t="str">
            <v>2</v>
          </cell>
          <cell r="J20" t="str">
            <v>0151</v>
          </cell>
          <cell r="K20" t="str">
            <v>RECURSOS LIVRES DA SEGURIDADE SOCIAL</v>
          </cell>
          <cell r="L20" t="str">
            <v>3</v>
          </cell>
          <cell r="M20">
            <v>17879302</v>
          </cell>
          <cell r="N20">
            <v>17689302</v>
          </cell>
          <cell r="O20">
            <v>4175590.5</v>
          </cell>
          <cell r="P20">
            <v>2849338.55</v>
          </cell>
        </row>
        <row r="21">
          <cell r="A21" t="str">
            <v>12104</v>
          </cell>
          <cell r="B21" t="str">
            <v>TRIBUNAL REGIONAL FEDERAL DA 3A. REGIAO</v>
          </cell>
          <cell r="C21" t="str">
            <v>02</v>
          </cell>
          <cell r="D21" t="str">
            <v>301</v>
          </cell>
          <cell r="E21" t="str">
            <v>0033</v>
          </cell>
          <cell r="F21" t="str">
            <v>PROGRAMA DE GESTAO E MANUTENCAO DO PODER JUDICIARIO</v>
          </cell>
          <cell r="G21" t="str">
            <v>212B</v>
          </cell>
          <cell r="H21" t="str">
            <v>BENEFICIOS OBRIGATORIOS AOS SERVIDORES CIVIS, EMPREGADOS, MI</v>
          </cell>
          <cell r="I21" t="str">
            <v>1</v>
          </cell>
          <cell r="J21" t="str">
            <v>0100</v>
          </cell>
          <cell r="K21" t="str">
            <v>RECURSOS PRIMARIOS DE LIVRE APLICACAO</v>
          </cell>
          <cell r="L21" t="str">
            <v>3</v>
          </cell>
          <cell r="M21">
            <v>22206331.120000001</v>
          </cell>
          <cell r="N21">
            <v>22206331.120000001</v>
          </cell>
          <cell r="O21">
            <v>7321687.0199999996</v>
          </cell>
          <cell r="P21">
            <v>7321687.0199999996</v>
          </cell>
        </row>
        <row r="22">
          <cell r="A22" t="str">
            <v>12104</v>
          </cell>
          <cell r="B22" t="str">
            <v>TRIBUNAL REGIONAL FEDERAL DA 3A. REGIAO</v>
          </cell>
          <cell r="C22" t="str">
            <v>02</v>
          </cell>
          <cell r="D22" t="str">
            <v>846</v>
          </cell>
          <cell r="E22" t="str">
            <v>0033</v>
          </cell>
          <cell r="F22" t="str">
            <v>PROGRAMA DE GESTAO E MANUTENCAO DO PODER JUDICIARIO</v>
          </cell>
          <cell r="G22" t="str">
            <v>09HB</v>
          </cell>
          <cell r="H22" t="str">
            <v>CONTRIBUICAO DA UNIAO, DE SUAS AUTARQUIAS E FUNDACOES PARA O</v>
          </cell>
          <cell r="I22" t="str">
            <v>1</v>
          </cell>
          <cell r="J22" t="str">
            <v>0100</v>
          </cell>
          <cell r="K22" t="str">
            <v>RECURSOS PRIMARIOS DE LIVRE APLICACAO</v>
          </cell>
          <cell r="L22" t="str">
            <v>1</v>
          </cell>
          <cell r="M22">
            <v>25885550.600000001</v>
          </cell>
          <cell r="N22">
            <v>25885550.600000001</v>
          </cell>
          <cell r="O22">
            <v>25885550.600000001</v>
          </cell>
          <cell r="P22">
            <v>25885550.600000001</v>
          </cell>
        </row>
        <row r="23">
          <cell r="A23" t="str">
            <v>12104</v>
          </cell>
          <cell r="B23" t="str">
            <v>TRIBUNAL REGIONAL FEDERAL DA 3A. REGIAO</v>
          </cell>
          <cell r="C23" t="str">
            <v>09</v>
          </cell>
          <cell r="D23" t="str">
            <v>272</v>
          </cell>
          <cell r="E23" t="str">
            <v>0033</v>
          </cell>
          <cell r="F23" t="str">
            <v>PROGRAMA DE GESTAO E MANUTENCAO DO PODER JUDICIARIO</v>
          </cell>
          <cell r="G23" t="str">
            <v>0181</v>
          </cell>
          <cell r="H23" t="str">
            <v>APOSENTADORIAS E PENSOES CIVIS DA UNIAO</v>
          </cell>
          <cell r="I23" t="str">
            <v>2</v>
          </cell>
          <cell r="J23" t="str">
            <v>0156</v>
          </cell>
          <cell r="K23" t="str">
            <v>CONTRIB.DO SERV.PARA O PLANO SEG.SOC.SERV.PUB</v>
          </cell>
          <cell r="L23" t="str">
            <v>1</v>
          </cell>
          <cell r="M23">
            <v>55983105.520000003</v>
          </cell>
          <cell r="N23">
            <v>55983105.520000003</v>
          </cell>
          <cell r="O23">
            <v>55983105.520000003</v>
          </cell>
          <cell r="P23">
            <v>53976883.369999997</v>
          </cell>
        </row>
        <row r="24">
          <cell r="A24" t="str">
            <v>12104</v>
          </cell>
          <cell r="B24" t="str">
            <v>TRIBUNAL REGIONAL FEDERAL DA 3A. REGIAO</v>
          </cell>
          <cell r="C24" t="str">
            <v>28</v>
          </cell>
          <cell r="D24" t="str">
            <v>846</v>
          </cell>
          <cell r="E24" t="str">
            <v>0909</v>
          </cell>
          <cell r="F24" t="str">
            <v>OPERACOES ESPECIAIS: OUTROS ENCARGOS ESPECIAIS</v>
          </cell>
          <cell r="G24" t="str">
            <v>0536</v>
          </cell>
          <cell r="H24" t="str">
            <v>BENEFICIOS E PENSOES INDENIZATORIAS DECORRENTES DE LEGISLACA</v>
          </cell>
          <cell r="I24" t="str">
            <v>2</v>
          </cell>
          <cell r="J24" t="str">
            <v>0151</v>
          </cell>
          <cell r="K24" t="str">
            <v>RECURSOS LIVRES DA SEGURIDADE SOCIAL</v>
          </cell>
          <cell r="L24" t="str">
            <v>3</v>
          </cell>
          <cell r="M24">
            <v>24000</v>
          </cell>
          <cell r="N24">
            <v>24000</v>
          </cell>
          <cell r="O24">
            <v>7671.1</v>
          </cell>
          <cell r="P24">
            <v>7671.1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7"/>
  <sheetViews>
    <sheetView showGridLines="0" tabSelected="1" view="pageBreakPreview" zoomScaleNormal="100" zoomScaleSheetLayoutView="100" workbookViewId="0"/>
  </sheetViews>
  <sheetFormatPr defaultRowHeight="25.5" customHeight="1" x14ac:dyDescent="0.2"/>
  <cols>
    <col min="1" max="1" width="15.28515625" style="63" customWidth="1"/>
    <col min="2" max="2" width="39" style="63" customWidth="1"/>
    <col min="3" max="3" width="11.85546875" style="63" customWidth="1"/>
    <col min="4" max="4" width="19.28515625" style="63" customWidth="1"/>
    <col min="5" max="5" width="44.7109375" style="63" customWidth="1"/>
    <col min="6" max="6" width="61.5703125" style="63" customWidth="1"/>
    <col min="7" max="7" width="8.140625" style="64" customWidth="1"/>
    <col min="8" max="8" width="9.140625" style="64"/>
    <col min="9" max="9" width="36" style="64" customWidth="1"/>
    <col min="10" max="10" width="9.140625" style="64"/>
    <col min="11" max="11" width="13.28515625" style="64" customWidth="1"/>
    <col min="12" max="12" width="12" style="64" customWidth="1"/>
    <col min="13" max="13" width="13.85546875" style="64" customWidth="1"/>
    <col min="14" max="14" width="11.140625" style="64" customWidth="1"/>
    <col min="15" max="15" width="15.85546875" style="64" customWidth="1"/>
    <col min="16" max="16" width="13.5703125" style="65" customWidth="1"/>
    <col min="17" max="17" width="11" style="64" customWidth="1"/>
    <col min="18" max="18" width="13" style="65" customWidth="1"/>
    <col min="19" max="19" width="14" style="64" customWidth="1"/>
    <col min="20" max="20" width="9.28515625" style="65" bestFit="1" customWidth="1"/>
    <col min="21" max="21" width="20.5703125" style="5" customWidth="1"/>
    <col min="22" max="22" width="9.28515625" style="5" bestFit="1" customWidth="1"/>
    <col min="23" max="23" width="19.28515625" style="5" customWidth="1"/>
    <col min="24" max="24" width="9.28515625" style="5" bestFit="1" customWidth="1"/>
    <col min="25" max="16384" width="9.140625" style="5"/>
  </cols>
  <sheetData>
    <row r="1" spans="1:24" ht="25.5" customHeight="1" x14ac:dyDescent="0.2">
      <c r="A1" s="1" t="s">
        <v>0</v>
      </c>
      <c r="B1" s="1"/>
      <c r="C1" s="1"/>
      <c r="D1" s="1"/>
      <c r="E1" s="2"/>
      <c r="F1" s="2"/>
      <c r="G1" s="2"/>
      <c r="H1" s="3"/>
      <c r="I1" s="3"/>
      <c r="J1" s="3"/>
      <c r="K1" s="2"/>
      <c r="L1" s="2"/>
      <c r="M1" s="2"/>
      <c r="N1" s="2"/>
      <c r="O1" s="2"/>
      <c r="P1" s="2"/>
      <c r="Q1" s="2"/>
      <c r="R1" s="2"/>
      <c r="S1" s="2"/>
      <c r="T1" s="2"/>
      <c r="U1" s="4"/>
      <c r="V1" s="2"/>
      <c r="W1" s="4"/>
      <c r="X1" s="2"/>
    </row>
    <row r="2" spans="1:24" ht="25.5" customHeight="1" x14ac:dyDescent="0.2">
      <c r="A2" s="1" t="s">
        <v>1</v>
      </c>
      <c r="B2" s="1" t="s">
        <v>2</v>
      </c>
      <c r="C2" s="1"/>
      <c r="D2" s="1"/>
      <c r="E2" s="2"/>
      <c r="F2" s="2"/>
      <c r="G2" s="2"/>
      <c r="H2" s="3"/>
      <c r="I2" s="3"/>
      <c r="J2" s="3"/>
      <c r="K2" s="2"/>
      <c r="L2" s="2"/>
      <c r="M2" s="2"/>
      <c r="N2" s="2"/>
      <c r="O2" s="2"/>
      <c r="P2" s="2"/>
      <c r="Q2" s="2"/>
      <c r="R2" s="2"/>
      <c r="S2" s="2"/>
      <c r="T2" s="2"/>
      <c r="U2" s="4"/>
      <c r="V2" s="2"/>
      <c r="W2" s="4"/>
      <c r="X2" s="2"/>
    </row>
    <row r="3" spans="1:24" ht="25.5" customHeight="1" x14ac:dyDescent="0.2">
      <c r="A3" s="1" t="s">
        <v>3</v>
      </c>
      <c r="B3" s="6" t="s">
        <v>4</v>
      </c>
      <c r="C3" s="6"/>
      <c r="D3" s="6"/>
      <c r="E3" s="2"/>
      <c r="F3" s="2"/>
      <c r="G3" s="2"/>
      <c r="H3" s="3"/>
      <c r="I3" s="3"/>
      <c r="J3" s="3"/>
      <c r="K3" s="2"/>
      <c r="L3" s="2"/>
      <c r="M3" s="2"/>
      <c r="N3" s="2"/>
      <c r="O3" s="2"/>
      <c r="P3" s="2"/>
      <c r="Q3" s="2"/>
      <c r="R3" s="2"/>
      <c r="S3" s="2"/>
      <c r="T3" s="2"/>
      <c r="U3" s="4"/>
      <c r="V3" s="2"/>
      <c r="W3" s="4"/>
      <c r="X3" s="2"/>
    </row>
    <row r="4" spans="1:24" ht="25.5" customHeight="1" x14ac:dyDescent="0.2">
      <c r="A4" s="7" t="s">
        <v>5</v>
      </c>
      <c r="B4" s="8">
        <v>44652</v>
      </c>
      <c r="C4" s="9"/>
      <c r="D4" s="7"/>
      <c r="E4" s="2"/>
      <c r="F4" s="2"/>
      <c r="G4" s="2"/>
      <c r="H4" s="3"/>
      <c r="I4" s="3"/>
      <c r="J4" s="3"/>
      <c r="K4" s="2"/>
      <c r="L4" s="2"/>
      <c r="M4" s="2"/>
      <c r="N4" s="2"/>
      <c r="O4" s="2"/>
      <c r="P4" s="2"/>
      <c r="Q4" s="2"/>
      <c r="R4" s="2"/>
      <c r="S4" s="2"/>
      <c r="T4" s="2"/>
      <c r="U4" s="4"/>
      <c r="V4" s="2"/>
      <c r="W4" s="4"/>
      <c r="X4" s="2"/>
    </row>
    <row r="5" spans="1:24" ht="25.5" customHeight="1" x14ac:dyDescent="0.2">
      <c r="A5" s="10" t="s">
        <v>6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</row>
    <row r="6" spans="1:24" ht="25.5" customHeight="1" thickBot="1" x14ac:dyDescent="0.25">
      <c r="A6" s="2"/>
      <c r="B6" s="2"/>
      <c r="C6" s="2"/>
      <c r="D6" s="2"/>
      <c r="E6" s="2"/>
      <c r="F6" s="2"/>
      <c r="G6" s="2"/>
      <c r="H6" s="3"/>
      <c r="I6" s="3"/>
      <c r="J6" s="3"/>
      <c r="K6" s="2"/>
      <c r="L6" s="2"/>
      <c r="M6" s="2"/>
      <c r="N6" s="2"/>
      <c r="O6" s="2"/>
      <c r="P6" s="2"/>
      <c r="Q6" s="2"/>
      <c r="R6" s="2"/>
      <c r="S6" s="2"/>
      <c r="T6" s="2"/>
      <c r="U6" s="4"/>
      <c r="V6" s="2"/>
      <c r="W6" s="4"/>
      <c r="X6" s="2"/>
    </row>
    <row r="7" spans="1:24" ht="25.5" customHeight="1" thickBot="1" x14ac:dyDescent="0.25">
      <c r="A7" s="11" t="s">
        <v>7</v>
      </c>
      <c r="B7" s="12"/>
      <c r="C7" s="12"/>
      <c r="D7" s="12"/>
      <c r="E7" s="12"/>
      <c r="F7" s="12"/>
      <c r="G7" s="12"/>
      <c r="H7" s="12"/>
      <c r="I7" s="12"/>
      <c r="J7" s="13"/>
      <c r="K7" s="14" t="s">
        <v>8</v>
      </c>
      <c r="L7" s="15" t="s">
        <v>9</v>
      </c>
      <c r="M7" s="16"/>
      <c r="N7" s="14" t="s">
        <v>10</v>
      </c>
      <c r="O7" s="14" t="s">
        <v>11</v>
      </c>
      <c r="P7" s="11" t="s">
        <v>12</v>
      </c>
      <c r="Q7" s="13"/>
      <c r="R7" s="14" t="s">
        <v>13</v>
      </c>
      <c r="S7" s="11" t="s">
        <v>14</v>
      </c>
      <c r="T7" s="12"/>
      <c r="U7" s="12"/>
      <c r="V7" s="12"/>
      <c r="W7" s="12"/>
      <c r="X7" s="13"/>
    </row>
    <row r="8" spans="1:24" ht="25.5" customHeight="1" x14ac:dyDescent="0.2">
      <c r="A8" s="17" t="s">
        <v>15</v>
      </c>
      <c r="B8" s="18"/>
      <c r="C8" s="19" t="s">
        <v>16</v>
      </c>
      <c r="D8" s="19" t="s">
        <v>17</v>
      </c>
      <c r="E8" s="20" t="s">
        <v>18</v>
      </c>
      <c r="F8" s="21"/>
      <c r="G8" s="19" t="s">
        <v>19</v>
      </c>
      <c r="H8" s="22" t="s">
        <v>20</v>
      </c>
      <c r="I8" s="23"/>
      <c r="J8" s="19" t="s">
        <v>21</v>
      </c>
      <c r="K8" s="24"/>
      <c r="L8" s="25" t="s">
        <v>22</v>
      </c>
      <c r="M8" s="25" t="s">
        <v>23</v>
      </c>
      <c r="N8" s="24"/>
      <c r="O8" s="24"/>
      <c r="P8" s="26" t="s">
        <v>24</v>
      </c>
      <c r="Q8" s="26" t="s">
        <v>25</v>
      </c>
      <c r="R8" s="24"/>
      <c r="S8" s="27" t="s">
        <v>26</v>
      </c>
      <c r="T8" s="28" t="s">
        <v>27</v>
      </c>
      <c r="U8" s="27" t="s">
        <v>28</v>
      </c>
      <c r="V8" s="29" t="s">
        <v>27</v>
      </c>
      <c r="W8" s="30" t="s">
        <v>29</v>
      </c>
      <c r="X8" s="29" t="s">
        <v>27</v>
      </c>
    </row>
    <row r="9" spans="1:24" ht="25.5" customHeight="1" thickBot="1" x14ac:dyDescent="0.25">
      <c r="A9" s="31" t="s">
        <v>30</v>
      </c>
      <c r="B9" s="31" t="s">
        <v>31</v>
      </c>
      <c r="C9" s="32"/>
      <c r="D9" s="32"/>
      <c r="E9" s="33" t="s">
        <v>32</v>
      </c>
      <c r="F9" s="33" t="s">
        <v>33</v>
      </c>
      <c r="G9" s="32"/>
      <c r="H9" s="33" t="s">
        <v>30</v>
      </c>
      <c r="I9" s="33" t="s">
        <v>31</v>
      </c>
      <c r="J9" s="32"/>
      <c r="K9" s="31" t="s">
        <v>34</v>
      </c>
      <c r="L9" s="34" t="s">
        <v>35</v>
      </c>
      <c r="M9" s="34" t="s">
        <v>36</v>
      </c>
      <c r="N9" s="34" t="s">
        <v>37</v>
      </c>
      <c r="O9" s="34" t="s">
        <v>38</v>
      </c>
      <c r="P9" s="34" t="s">
        <v>39</v>
      </c>
      <c r="Q9" s="34" t="s">
        <v>40</v>
      </c>
      <c r="R9" s="31" t="s">
        <v>41</v>
      </c>
      <c r="S9" s="35" t="s">
        <v>42</v>
      </c>
      <c r="T9" s="36" t="s">
        <v>43</v>
      </c>
      <c r="U9" s="35" t="s">
        <v>44</v>
      </c>
      <c r="V9" s="36" t="s">
        <v>45</v>
      </c>
      <c r="W9" s="37" t="s">
        <v>46</v>
      </c>
      <c r="X9" s="36" t="s">
        <v>47</v>
      </c>
    </row>
    <row r="10" spans="1:24" ht="25.5" customHeight="1" x14ac:dyDescent="0.2">
      <c r="A10" s="38" t="str">
        <f>+'[1]Access-Abr'!A10</f>
        <v>12104</v>
      </c>
      <c r="B10" s="39" t="str">
        <f>+'[1]Access-Abr'!B10</f>
        <v>TRIBUNAL REGIONAL FEDERAL DA 3A. REGIAO</v>
      </c>
      <c r="C10" s="40" t="str">
        <f>CONCATENATE('[1]Access-Abr'!C10,".",'[1]Access-Abr'!D10)</f>
        <v>02.061</v>
      </c>
      <c r="D10" s="40" t="str">
        <f>CONCATENATE('[1]Access-Abr'!E10,".",'[1]Access-Abr'!G10)</f>
        <v>0033.4224</v>
      </c>
      <c r="E10" s="39" t="str">
        <f>+'[1]Access-Abr'!F10</f>
        <v>PROGRAMA DE GESTAO E MANUTENCAO DO PODER JUDICIARIO</v>
      </c>
      <c r="F10" s="41" t="str">
        <f>+'[1]Access-Abr'!H10</f>
        <v>ASSISTENCIA JURIDICA A PESSOAS CARENTES</v>
      </c>
      <c r="G10" s="38" t="str">
        <f>IF('[1]Access-Abr'!I10="1","F","S")</f>
        <v>F</v>
      </c>
      <c r="H10" s="38" t="str">
        <f>+'[1]Access-Abr'!J10</f>
        <v>0100</v>
      </c>
      <c r="I10" s="42" t="str">
        <f>+'[1]Access-Abr'!K10</f>
        <v>RECURSOS PRIMARIOS DE LIVRE APLICACAO</v>
      </c>
      <c r="J10" s="38" t="str">
        <f>+'[1]Access-Abr'!L10</f>
        <v>3</v>
      </c>
      <c r="K10" s="43"/>
      <c r="L10" s="44"/>
      <c r="M10" s="44"/>
      <c r="N10" s="45">
        <f>+K10+L10-M10</f>
        <v>0</v>
      </c>
      <c r="O10" s="43"/>
      <c r="P10" s="46">
        <f>'[1]Access-Abr'!M10</f>
        <v>5000</v>
      </c>
      <c r="Q10" s="46"/>
      <c r="R10" s="46">
        <f>N10-O10+P10</f>
        <v>5000</v>
      </c>
      <c r="S10" s="47">
        <f>'[1]Access-Abr'!N10</f>
        <v>5000</v>
      </c>
      <c r="T10" s="48">
        <f>IF(R10&gt;0,S10/R10,0)</f>
        <v>1</v>
      </c>
      <c r="U10" s="46">
        <f>'[1]Access-Abr'!O10</f>
        <v>0</v>
      </c>
      <c r="V10" s="49">
        <f>IF(R10&gt;0,U10/R10,0)</f>
        <v>0</v>
      </c>
      <c r="W10" s="46">
        <f>'[1]Access-Abr'!P10</f>
        <v>0</v>
      </c>
      <c r="X10" s="49">
        <f>IF(R10&gt;0,W10/R10,0)</f>
        <v>0</v>
      </c>
    </row>
    <row r="11" spans="1:24" ht="25.5" customHeight="1" x14ac:dyDescent="0.2">
      <c r="A11" s="50" t="str">
        <f>+'[1]Access-Abr'!A11</f>
        <v>12104</v>
      </c>
      <c r="B11" s="51" t="str">
        <f>+'[1]Access-Abr'!B11</f>
        <v>TRIBUNAL REGIONAL FEDERAL DA 3A. REGIAO</v>
      </c>
      <c r="C11" s="50" t="str">
        <f>CONCATENATE('[1]Access-Abr'!C11,".",'[1]Access-Abr'!D11)</f>
        <v>02.061</v>
      </c>
      <c r="D11" s="50" t="str">
        <f>CONCATENATE('[1]Access-Abr'!E11,".",'[1]Access-Abr'!G11)</f>
        <v>0033.4257</v>
      </c>
      <c r="E11" s="51" t="str">
        <f>+'[1]Access-Abr'!F11</f>
        <v>PROGRAMA DE GESTAO E MANUTENCAO DO PODER JUDICIARIO</v>
      </c>
      <c r="F11" s="52" t="str">
        <f>+'[1]Access-Abr'!H11</f>
        <v>JULGAMENTO DE CAUSAS NA JUSTICA FEDERAL</v>
      </c>
      <c r="G11" s="50" t="str">
        <f>IF('[1]Access-Abr'!I11="1","F","S")</f>
        <v>F</v>
      </c>
      <c r="H11" s="50" t="str">
        <f>+'[1]Access-Abr'!J11</f>
        <v>0100</v>
      </c>
      <c r="I11" s="51" t="str">
        <f>+'[1]Access-Abr'!K11</f>
        <v>RECURSOS PRIMARIOS DE LIVRE APLICACAO</v>
      </c>
      <c r="J11" s="50" t="str">
        <f>+'[1]Access-Abr'!L11</f>
        <v>4</v>
      </c>
      <c r="K11" s="53"/>
      <c r="L11" s="53"/>
      <c r="M11" s="53"/>
      <c r="N11" s="54">
        <f t="shared" ref="N11:N24" si="0">+K11+L11-M11</f>
        <v>0</v>
      </c>
      <c r="O11" s="53"/>
      <c r="P11" s="55">
        <f>'[1]Access-Abr'!M11</f>
        <v>15308423</v>
      </c>
      <c r="Q11" s="55"/>
      <c r="R11" s="55">
        <f t="shared" ref="R11:R24" si="1">N11-O11+P11</f>
        <v>15308423</v>
      </c>
      <c r="S11" s="56">
        <f>'[1]Access-Abr'!N11</f>
        <v>449403</v>
      </c>
      <c r="T11" s="57">
        <f t="shared" ref="T11:T25" si="2">IF(R11&gt;0,S11/R11,0)</f>
        <v>2.9356583627196609E-2</v>
      </c>
      <c r="U11" s="55">
        <f>'[1]Access-Abr'!O11</f>
        <v>42000</v>
      </c>
      <c r="V11" s="57">
        <f t="shared" ref="V11:V25" si="3">IF(R11&gt;0,U11/R11,0)</f>
        <v>2.7435876314627575E-3</v>
      </c>
      <c r="W11" s="55">
        <f>'[1]Access-Abr'!P11</f>
        <v>42000</v>
      </c>
      <c r="X11" s="57">
        <f t="shared" ref="X11:X25" si="4">IF(R11&gt;0,W11/R11,0)</f>
        <v>2.7435876314627575E-3</v>
      </c>
    </row>
    <row r="12" spans="1:24" ht="25.5" customHeight="1" x14ac:dyDescent="0.2">
      <c r="A12" s="50" t="str">
        <f>+'[1]Access-Abr'!A12</f>
        <v>12104</v>
      </c>
      <c r="B12" s="51" t="str">
        <f>+'[1]Access-Abr'!B12</f>
        <v>TRIBUNAL REGIONAL FEDERAL DA 3A. REGIAO</v>
      </c>
      <c r="C12" s="50" t="str">
        <f>CONCATENATE('[1]Access-Abr'!C12,".",'[1]Access-Abr'!D12)</f>
        <v>02.061</v>
      </c>
      <c r="D12" s="50" t="str">
        <f>CONCATENATE('[1]Access-Abr'!E12,".",'[1]Access-Abr'!G12)</f>
        <v>0033.4257</v>
      </c>
      <c r="E12" s="51" t="str">
        <f>+'[1]Access-Abr'!F12</f>
        <v>PROGRAMA DE GESTAO E MANUTENCAO DO PODER JUDICIARIO</v>
      </c>
      <c r="F12" s="51" t="str">
        <f>+'[1]Access-Abr'!H12</f>
        <v>JULGAMENTO DE CAUSAS NA JUSTICA FEDERAL</v>
      </c>
      <c r="G12" s="50" t="str">
        <f>IF('[1]Access-Abr'!I12="1","F","S")</f>
        <v>F</v>
      </c>
      <c r="H12" s="50" t="str">
        <f>+'[1]Access-Abr'!J12</f>
        <v>0100</v>
      </c>
      <c r="I12" s="51" t="str">
        <f>+'[1]Access-Abr'!K12</f>
        <v>RECURSOS PRIMARIOS DE LIVRE APLICACAO</v>
      </c>
      <c r="J12" s="50" t="str">
        <f>+'[1]Access-Abr'!L12</f>
        <v>3</v>
      </c>
      <c r="K12" s="55"/>
      <c r="L12" s="55"/>
      <c r="M12" s="55"/>
      <c r="N12" s="53">
        <f t="shared" si="0"/>
        <v>0</v>
      </c>
      <c r="O12" s="55"/>
      <c r="P12" s="55">
        <f>'[1]Access-Abr'!M12</f>
        <v>48950325.490000002</v>
      </c>
      <c r="Q12" s="55"/>
      <c r="R12" s="55">
        <f t="shared" si="1"/>
        <v>48950325.490000002</v>
      </c>
      <c r="S12" s="56">
        <f>'[1]Access-Abr'!N12</f>
        <v>30731204.620000001</v>
      </c>
      <c r="T12" s="57">
        <f t="shared" si="2"/>
        <v>0.62780388715245705</v>
      </c>
      <c r="U12" s="55">
        <f>'[1]Access-Abr'!O12</f>
        <v>5705725.7300000004</v>
      </c>
      <c r="V12" s="57">
        <f t="shared" si="3"/>
        <v>0.1165615483224032</v>
      </c>
      <c r="W12" s="55">
        <f>'[1]Access-Abr'!P12</f>
        <v>5592654.2699999996</v>
      </c>
      <c r="X12" s="57">
        <f t="shared" si="4"/>
        <v>0.11425162578627829</v>
      </c>
    </row>
    <row r="13" spans="1:24" ht="25.5" customHeight="1" x14ac:dyDescent="0.2">
      <c r="A13" s="50" t="str">
        <f>+'[1]Access-Abr'!A13</f>
        <v>12104</v>
      </c>
      <c r="B13" s="51" t="str">
        <f>+'[1]Access-Abr'!B13</f>
        <v>TRIBUNAL REGIONAL FEDERAL DA 3A. REGIAO</v>
      </c>
      <c r="C13" s="50" t="str">
        <f>CONCATENATE('[1]Access-Abr'!C13,".",'[1]Access-Abr'!D13)</f>
        <v>02.061</v>
      </c>
      <c r="D13" s="50" t="str">
        <f>CONCATENATE('[1]Access-Abr'!E13,".",'[1]Access-Abr'!G13)</f>
        <v>0033.4257</v>
      </c>
      <c r="E13" s="51" t="str">
        <f>+'[1]Access-Abr'!F13</f>
        <v>PROGRAMA DE GESTAO E MANUTENCAO DO PODER JUDICIARIO</v>
      </c>
      <c r="F13" s="51" t="str">
        <f>+'[1]Access-Abr'!H13</f>
        <v>JULGAMENTO DE CAUSAS NA JUSTICA FEDERAL</v>
      </c>
      <c r="G13" s="50" t="str">
        <f>IF('[1]Access-Abr'!I13="1","F","S")</f>
        <v>F</v>
      </c>
      <c r="H13" s="50" t="str">
        <f>+'[1]Access-Abr'!J13</f>
        <v>0127</v>
      </c>
      <c r="I13" s="51" t="str">
        <f>+'[1]Access-Abr'!K13</f>
        <v>CUSTAS JUDICIAIS</v>
      </c>
      <c r="J13" s="50" t="str">
        <f>+'[1]Access-Abr'!L13</f>
        <v>3</v>
      </c>
      <c r="K13" s="55"/>
      <c r="L13" s="55"/>
      <c r="M13" s="55"/>
      <c r="N13" s="53">
        <f t="shared" si="0"/>
        <v>0</v>
      </c>
      <c r="O13" s="55"/>
      <c r="P13" s="55">
        <f>'[1]Access-Abr'!M13</f>
        <v>8201910</v>
      </c>
      <c r="Q13" s="55"/>
      <c r="R13" s="55">
        <f t="shared" si="1"/>
        <v>8201910</v>
      </c>
      <c r="S13" s="56">
        <f>'[1]Access-Abr'!N13</f>
        <v>7499825.6799999997</v>
      </c>
      <c r="T13" s="57">
        <f t="shared" si="2"/>
        <v>0.91439989953559597</v>
      </c>
      <c r="U13" s="55">
        <f>'[1]Access-Abr'!O13</f>
        <v>1578754.5</v>
      </c>
      <c r="V13" s="57">
        <f t="shared" si="3"/>
        <v>0.19248620138479938</v>
      </c>
      <c r="W13" s="55">
        <f>'[1]Access-Abr'!P13</f>
        <v>1563016.13</v>
      </c>
      <c r="X13" s="57">
        <f t="shared" si="4"/>
        <v>0.19056733492564534</v>
      </c>
    </row>
    <row r="14" spans="1:24" ht="25.5" customHeight="1" x14ac:dyDescent="0.2">
      <c r="A14" s="50" t="str">
        <f>+'[1]Access-Abr'!A14</f>
        <v>12104</v>
      </c>
      <c r="B14" s="51" t="str">
        <f>+'[1]Access-Abr'!B14</f>
        <v>TRIBUNAL REGIONAL FEDERAL DA 3A. REGIAO</v>
      </c>
      <c r="C14" s="50" t="str">
        <f>CONCATENATE('[1]Access-Abr'!C14,".",'[1]Access-Abr'!D14)</f>
        <v>02.122</v>
      </c>
      <c r="D14" s="50" t="str">
        <f>CONCATENATE('[1]Access-Abr'!E14,".",'[1]Access-Abr'!G14)</f>
        <v>0033.20TP</v>
      </c>
      <c r="E14" s="51" t="str">
        <f>+'[1]Access-Abr'!F14</f>
        <v>PROGRAMA DE GESTAO E MANUTENCAO DO PODER JUDICIARIO</v>
      </c>
      <c r="F14" s="51" t="str">
        <f>+'[1]Access-Abr'!H14</f>
        <v>ATIVOS CIVIS DA UNIAO</v>
      </c>
      <c r="G14" s="50" t="str">
        <f>IF('[1]Access-Abr'!I14="1","F","S")</f>
        <v>F</v>
      </c>
      <c r="H14" s="50" t="str">
        <f>+'[1]Access-Abr'!J14</f>
        <v>0100</v>
      </c>
      <c r="I14" s="51" t="str">
        <f>+'[1]Access-Abr'!K14</f>
        <v>RECURSOS PRIMARIOS DE LIVRE APLICACAO</v>
      </c>
      <c r="J14" s="50" t="str">
        <f>+'[1]Access-Abr'!L14</f>
        <v>1</v>
      </c>
      <c r="K14" s="55"/>
      <c r="L14" s="55"/>
      <c r="M14" s="55"/>
      <c r="N14" s="53">
        <f t="shared" si="0"/>
        <v>0</v>
      </c>
      <c r="O14" s="55"/>
      <c r="P14" s="55">
        <f>'[1]Access-Abr'!M14</f>
        <v>139578451.34999999</v>
      </c>
      <c r="Q14" s="55"/>
      <c r="R14" s="55">
        <f t="shared" si="1"/>
        <v>139578451.34999999</v>
      </c>
      <c r="S14" s="56">
        <f>'[1]Access-Abr'!N14</f>
        <v>139578451.34999999</v>
      </c>
      <c r="T14" s="57">
        <f t="shared" si="2"/>
        <v>1</v>
      </c>
      <c r="U14" s="55">
        <f>'[1]Access-Abr'!O14</f>
        <v>139578451.34999999</v>
      </c>
      <c r="V14" s="57">
        <f t="shared" si="3"/>
        <v>1</v>
      </c>
      <c r="W14" s="55">
        <f>'[1]Access-Abr'!P14</f>
        <v>136136991.75999999</v>
      </c>
      <c r="X14" s="57">
        <f t="shared" si="4"/>
        <v>0.97534390475955079</v>
      </c>
    </row>
    <row r="15" spans="1:24" ht="25.5" customHeight="1" x14ac:dyDescent="0.2">
      <c r="A15" s="50" t="str">
        <f>+'[1]Access-Abr'!A15</f>
        <v>12104</v>
      </c>
      <c r="B15" s="51" t="str">
        <f>+'[1]Access-Abr'!B15</f>
        <v>TRIBUNAL REGIONAL FEDERAL DA 3A. REGIAO</v>
      </c>
      <c r="C15" s="50" t="str">
        <f>CONCATENATE('[1]Access-Abr'!C15,".",'[1]Access-Abr'!D15)</f>
        <v>02.122</v>
      </c>
      <c r="D15" s="50" t="str">
        <f>CONCATENATE('[1]Access-Abr'!E15,".",'[1]Access-Abr'!G15)</f>
        <v>0033.216H</v>
      </c>
      <c r="E15" s="51" t="str">
        <f>+'[1]Access-Abr'!F15</f>
        <v>PROGRAMA DE GESTAO E MANUTENCAO DO PODER JUDICIARIO</v>
      </c>
      <c r="F15" s="51" t="str">
        <f>+'[1]Access-Abr'!H15</f>
        <v>AJUDA DE CUSTO PARA MORADIA OU AUXILIO-MORADIA A AGENTES PUB</v>
      </c>
      <c r="G15" s="50" t="str">
        <f>IF('[1]Access-Abr'!I15="1","F","S")</f>
        <v>F</v>
      </c>
      <c r="H15" s="50" t="str">
        <f>+'[1]Access-Abr'!J15</f>
        <v>0100</v>
      </c>
      <c r="I15" s="51" t="str">
        <f>+'[1]Access-Abr'!K15</f>
        <v>RECURSOS PRIMARIOS DE LIVRE APLICACAO</v>
      </c>
      <c r="J15" s="50" t="str">
        <f>+'[1]Access-Abr'!L15</f>
        <v>3</v>
      </c>
      <c r="K15" s="53"/>
      <c r="L15" s="53"/>
      <c r="M15" s="53"/>
      <c r="N15" s="53">
        <f t="shared" si="0"/>
        <v>0</v>
      </c>
      <c r="O15" s="53"/>
      <c r="P15" s="55">
        <f>'[1]Access-Abr'!M15</f>
        <v>143000</v>
      </c>
      <c r="Q15" s="55"/>
      <c r="R15" s="55">
        <f t="shared" si="1"/>
        <v>143000</v>
      </c>
      <c r="S15" s="56">
        <f>'[1]Access-Abr'!N15</f>
        <v>30000</v>
      </c>
      <c r="T15" s="57">
        <f t="shared" si="2"/>
        <v>0.20979020979020979</v>
      </c>
      <c r="U15" s="55">
        <f>'[1]Access-Abr'!O15</f>
        <v>7500</v>
      </c>
      <c r="V15" s="57">
        <f t="shared" si="3"/>
        <v>5.2447552447552448E-2</v>
      </c>
      <c r="W15" s="55">
        <f>'[1]Access-Abr'!P15</f>
        <v>7500</v>
      </c>
      <c r="X15" s="57">
        <f t="shared" si="4"/>
        <v>5.2447552447552448E-2</v>
      </c>
    </row>
    <row r="16" spans="1:24" ht="25.5" customHeight="1" x14ac:dyDescent="0.2">
      <c r="A16" s="50" t="str">
        <f>+'[1]Access-Abr'!A16</f>
        <v>12104</v>
      </c>
      <c r="B16" s="51" t="str">
        <f>+'[1]Access-Abr'!B16</f>
        <v>TRIBUNAL REGIONAL FEDERAL DA 3A. REGIAO</v>
      </c>
      <c r="C16" s="50" t="str">
        <f>CONCATENATE('[1]Access-Abr'!C16,".",'[1]Access-Abr'!D16)</f>
        <v>02.122</v>
      </c>
      <c r="D16" s="50" t="str">
        <f>CONCATENATE('[1]Access-Abr'!E16,".",'[1]Access-Abr'!G16)</f>
        <v>0033.219Z</v>
      </c>
      <c r="E16" s="51" t="str">
        <f>+'[1]Access-Abr'!F16</f>
        <v>PROGRAMA DE GESTAO E MANUTENCAO DO PODER JUDICIARIO</v>
      </c>
      <c r="F16" s="51" t="str">
        <f>+'[1]Access-Abr'!H16</f>
        <v>CONSERVACAO E RECUPERACAO DE ATIVOS DE INFRAESTRUTURA DA UNI</v>
      </c>
      <c r="G16" s="50" t="str">
        <f>IF('[1]Access-Abr'!I16="1","F","S")</f>
        <v>F</v>
      </c>
      <c r="H16" s="50" t="str">
        <f>+'[1]Access-Abr'!J16</f>
        <v>0100</v>
      </c>
      <c r="I16" s="51" t="str">
        <f>+'[1]Access-Abr'!K16</f>
        <v>RECURSOS PRIMARIOS DE LIVRE APLICACAO</v>
      </c>
      <c r="J16" s="50" t="str">
        <f>+'[1]Access-Abr'!L16</f>
        <v>4</v>
      </c>
      <c r="K16" s="55"/>
      <c r="L16" s="55"/>
      <c r="M16" s="55"/>
      <c r="N16" s="53">
        <f t="shared" si="0"/>
        <v>0</v>
      </c>
      <c r="O16" s="55"/>
      <c r="P16" s="55">
        <f>'[1]Access-Abr'!M16</f>
        <v>3625000</v>
      </c>
      <c r="Q16" s="55"/>
      <c r="R16" s="55">
        <f t="shared" si="1"/>
        <v>3625000</v>
      </c>
      <c r="S16" s="56">
        <f>'[1]Access-Abr'!N16</f>
        <v>0</v>
      </c>
      <c r="T16" s="57">
        <f t="shared" si="2"/>
        <v>0</v>
      </c>
      <c r="U16" s="55">
        <f>'[1]Access-Abr'!O16</f>
        <v>0</v>
      </c>
      <c r="V16" s="57">
        <f t="shared" si="3"/>
        <v>0</v>
      </c>
      <c r="W16" s="55">
        <f>'[1]Access-Abr'!P16</f>
        <v>0</v>
      </c>
      <c r="X16" s="57">
        <f t="shared" si="4"/>
        <v>0</v>
      </c>
    </row>
    <row r="17" spans="1:24" ht="25.5" customHeight="1" x14ac:dyDescent="0.2">
      <c r="A17" s="50" t="str">
        <f>+'[1]Access-Abr'!A17</f>
        <v>12104</v>
      </c>
      <c r="B17" s="51" t="str">
        <f>+'[1]Access-Abr'!B17</f>
        <v>TRIBUNAL REGIONAL FEDERAL DA 3A. REGIAO</v>
      </c>
      <c r="C17" s="50" t="str">
        <f>CONCATENATE('[1]Access-Abr'!C17,".",'[1]Access-Abr'!D17)</f>
        <v>02.126</v>
      </c>
      <c r="D17" s="50" t="str">
        <f>CONCATENATE('[1]Access-Abr'!E17,".",'[1]Access-Abr'!G17)</f>
        <v>0033.151W</v>
      </c>
      <c r="E17" s="51" t="str">
        <f>+'[1]Access-Abr'!F17</f>
        <v>PROGRAMA DE GESTAO E MANUTENCAO DO PODER JUDICIARIO</v>
      </c>
      <c r="F17" s="51" t="str">
        <f>+'[1]Access-Abr'!H17</f>
        <v>DESENVOLVIMENTO E IMPLANTACAO DO SISTEMA PROCESSO JUDICIAL E</v>
      </c>
      <c r="G17" s="50" t="str">
        <f>IF('[1]Access-Abr'!I17="1","F","S")</f>
        <v>F</v>
      </c>
      <c r="H17" s="50" t="str">
        <f>+'[1]Access-Abr'!J17</f>
        <v>0100</v>
      </c>
      <c r="I17" s="51" t="str">
        <f>+'[1]Access-Abr'!K17</f>
        <v>RECURSOS PRIMARIOS DE LIVRE APLICACAO</v>
      </c>
      <c r="J17" s="50" t="str">
        <f>+'[1]Access-Abr'!L17</f>
        <v>4</v>
      </c>
      <c r="K17" s="55"/>
      <c r="L17" s="55"/>
      <c r="M17" s="55"/>
      <c r="N17" s="53">
        <f t="shared" si="0"/>
        <v>0</v>
      </c>
      <c r="O17" s="55"/>
      <c r="P17" s="55">
        <f>'[1]Access-Abr'!M17</f>
        <v>900000</v>
      </c>
      <c r="Q17" s="55"/>
      <c r="R17" s="55">
        <f t="shared" si="1"/>
        <v>900000</v>
      </c>
      <c r="S17" s="56">
        <f>'[1]Access-Abr'!N17</f>
        <v>0</v>
      </c>
      <c r="T17" s="57">
        <f t="shared" si="2"/>
        <v>0</v>
      </c>
      <c r="U17" s="55">
        <f>'[1]Access-Abr'!O17</f>
        <v>0</v>
      </c>
      <c r="V17" s="57">
        <f t="shared" si="3"/>
        <v>0</v>
      </c>
      <c r="W17" s="55">
        <f>'[1]Access-Abr'!P17</f>
        <v>0</v>
      </c>
      <c r="X17" s="57">
        <f t="shared" si="4"/>
        <v>0</v>
      </c>
    </row>
    <row r="18" spans="1:24" ht="25.5" customHeight="1" x14ac:dyDescent="0.2">
      <c r="A18" s="50" t="str">
        <f>+'[1]Access-Abr'!A18</f>
        <v>12104</v>
      </c>
      <c r="B18" s="51" t="str">
        <f>+'[1]Access-Abr'!B18</f>
        <v>TRIBUNAL REGIONAL FEDERAL DA 3A. REGIAO</v>
      </c>
      <c r="C18" s="50" t="str">
        <f>CONCATENATE('[1]Access-Abr'!C18,".",'[1]Access-Abr'!D18)</f>
        <v>02.126</v>
      </c>
      <c r="D18" s="50" t="str">
        <f>CONCATENATE('[1]Access-Abr'!E18,".",'[1]Access-Abr'!G18)</f>
        <v>0033.151W</v>
      </c>
      <c r="E18" s="51" t="str">
        <f>+'[1]Access-Abr'!F18</f>
        <v>PROGRAMA DE GESTAO E MANUTENCAO DO PODER JUDICIARIO</v>
      </c>
      <c r="F18" s="51" t="str">
        <f>+'[1]Access-Abr'!H18</f>
        <v>DESENVOLVIMENTO E IMPLANTACAO DO SISTEMA PROCESSO JUDICIAL E</v>
      </c>
      <c r="G18" s="50" t="str">
        <f>IF('[1]Access-Abr'!I18="1","F","S")</f>
        <v>F</v>
      </c>
      <c r="H18" s="50" t="str">
        <f>+'[1]Access-Abr'!J18</f>
        <v>0100</v>
      </c>
      <c r="I18" s="51" t="str">
        <f>+'[1]Access-Abr'!K18</f>
        <v>RECURSOS PRIMARIOS DE LIVRE APLICACAO</v>
      </c>
      <c r="J18" s="50" t="str">
        <f>+'[1]Access-Abr'!L18</f>
        <v>3</v>
      </c>
      <c r="K18" s="53"/>
      <c r="L18" s="53"/>
      <c r="M18" s="53"/>
      <c r="N18" s="53">
        <f t="shared" si="0"/>
        <v>0</v>
      </c>
      <c r="O18" s="53"/>
      <c r="P18" s="55">
        <f>'[1]Access-Abr'!M18</f>
        <v>700000</v>
      </c>
      <c r="Q18" s="55"/>
      <c r="R18" s="55">
        <f t="shared" si="1"/>
        <v>700000</v>
      </c>
      <c r="S18" s="56">
        <f>'[1]Access-Abr'!N18</f>
        <v>300000</v>
      </c>
      <c r="T18" s="57">
        <f t="shared" si="2"/>
        <v>0.42857142857142855</v>
      </c>
      <c r="U18" s="55">
        <f>'[1]Access-Abr'!O18</f>
        <v>8280.89</v>
      </c>
      <c r="V18" s="57">
        <f t="shared" si="3"/>
        <v>1.1829842857142857E-2</v>
      </c>
      <c r="W18" s="55">
        <f>'[1]Access-Abr'!P18</f>
        <v>8280.89</v>
      </c>
      <c r="X18" s="57">
        <f t="shared" si="4"/>
        <v>1.1829842857142857E-2</v>
      </c>
    </row>
    <row r="19" spans="1:24" ht="25.5" customHeight="1" x14ac:dyDescent="0.2">
      <c r="A19" s="50" t="str">
        <f>+'[1]Access-Abr'!A19</f>
        <v>12104</v>
      </c>
      <c r="B19" s="51" t="str">
        <f>+'[1]Access-Abr'!B19</f>
        <v>TRIBUNAL REGIONAL FEDERAL DA 3A. REGIAO</v>
      </c>
      <c r="C19" s="50" t="str">
        <f>CONCATENATE('[1]Access-Abr'!C19,".",'[1]Access-Abr'!D19)</f>
        <v>02.301</v>
      </c>
      <c r="D19" s="50" t="str">
        <f>CONCATENATE('[1]Access-Abr'!E19,".",'[1]Access-Abr'!G19)</f>
        <v>0033.2004</v>
      </c>
      <c r="E19" s="51" t="str">
        <f>+'[1]Access-Abr'!F19</f>
        <v>PROGRAMA DE GESTAO E MANUTENCAO DO PODER JUDICIARIO</v>
      </c>
      <c r="F19" s="51" t="str">
        <f>+'[1]Access-Abr'!H19</f>
        <v>ASSISTENCIA MEDICA E ODONTOLOGICA AOS SERVIDORES CIVIS, EMPR</v>
      </c>
      <c r="G19" s="50" t="str">
        <f>IF('[1]Access-Abr'!I19="1","F","S")</f>
        <v>S</v>
      </c>
      <c r="H19" s="50" t="str">
        <f>+'[1]Access-Abr'!J19</f>
        <v>0151</v>
      </c>
      <c r="I19" s="51" t="str">
        <f>+'[1]Access-Abr'!K19</f>
        <v>RECURSOS LIVRES DA SEGURIDADE SOCIAL</v>
      </c>
      <c r="J19" s="50" t="str">
        <f>+'[1]Access-Abr'!L19</f>
        <v>4</v>
      </c>
      <c r="K19" s="53"/>
      <c r="L19" s="53"/>
      <c r="M19" s="53"/>
      <c r="N19" s="53">
        <f t="shared" si="0"/>
        <v>0</v>
      </c>
      <c r="O19" s="53"/>
      <c r="P19" s="55">
        <f>'[1]Access-Abr'!M19</f>
        <v>20000</v>
      </c>
      <c r="Q19" s="55"/>
      <c r="R19" s="55">
        <f t="shared" si="1"/>
        <v>20000</v>
      </c>
      <c r="S19" s="56">
        <f>'[1]Access-Abr'!N19</f>
        <v>0</v>
      </c>
      <c r="T19" s="57">
        <f t="shared" si="2"/>
        <v>0</v>
      </c>
      <c r="U19" s="55">
        <f>'[1]Access-Abr'!O19</f>
        <v>0</v>
      </c>
      <c r="V19" s="57">
        <f t="shared" si="3"/>
        <v>0</v>
      </c>
      <c r="W19" s="55">
        <f>'[1]Access-Abr'!P19</f>
        <v>0</v>
      </c>
      <c r="X19" s="57">
        <f t="shared" si="4"/>
        <v>0</v>
      </c>
    </row>
    <row r="20" spans="1:24" ht="25.5" customHeight="1" x14ac:dyDescent="0.2">
      <c r="A20" s="50" t="str">
        <f>+'[1]Access-Abr'!A20</f>
        <v>12104</v>
      </c>
      <c r="B20" s="51" t="str">
        <f>+'[1]Access-Abr'!B20</f>
        <v>TRIBUNAL REGIONAL FEDERAL DA 3A. REGIAO</v>
      </c>
      <c r="C20" s="50" t="str">
        <f>CONCATENATE('[1]Access-Abr'!C20,".",'[1]Access-Abr'!D20)</f>
        <v>02.301</v>
      </c>
      <c r="D20" s="50" t="str">
        <f>CONCATENATE('[1]Access-Abr'!E20,".",'[1]Access-Abr'!G20)</f>
        <v>0033.2004</v>
      </c>
      <c r="E20" s="51" t="str">
        <f>+'[1]Access-Abr'!F20</f>
        <v>PROGRAMA DE GESTAO E MANUTENCAO DO PODER JUDICIARIO</v>
      </c>
      <c r="F20" s="51" t="str">
        <f>+'[1]Access-Abr'!H20</f>
        <v>ASSISTENCIA MEDICA E ODONTOLOGICA AOS SERVIDORES CIVIS, EMPR</v>
      </c>
      <c r="G20" s="50" t="str">
        <f>IF('[1]Access-Abr'!I20="1","F","S")</f>
        <v>S</v>
      </c>
      <c r="H20" s="50" t="str">
        <f>+'[1]Access-Abr'!J20</f>
        <v>0151</v>
      </c>
      <c r="I20" s="51" t="str">
        <f>+'[1]Access-Abr'!K20</f>
        <v>RECURSOS LIVRES DA SEGURIDADE SOCIAL</v>
      </c>
      <c r="J20" s="50" t="str">
        <f>+'[1]Access-Abr'!L20</f>
        <v>3</v>
      </c>
      <c r="K20" s="53"/>
      <c r="L20" s="53"/>
      <c r="M20" s="53"/>
      <c r="N20" s="53">
        <f t="shared" si="0"/>
        <v>0</v>
      </c>
      <c r="O20" s="53"/>
      <c r="P20" s="55">
        <f>'[1]Access-Abr'!M20</f>
        <v>17879302</v>
      </c>
      <c r="Q20" s="55"/>
      <c r="R20" s="55">
        <f t="shared" si="1"/>
        <v>17879302</v>
      </c>
      <c r="S20" s="56">
        <f>'[1]Access-Abr'!N20</f>
        <v>17689302</v>
      </c>
      <c r="T20" s="57">
        <f t="shared" si="2"/>
        <v>0.9893731869398481</v>
      </c>
      <c r="U20" s="55">
        <f>'[1]Access-Abr'!O20</f>
        <v>4175590.5</v>
      </c>
      <c r="V20" s="57">
        <f t="shared" si="3"/>
        <v>0.23354326136445372</v>
      </c>
      <c r="W20" s="55">
        <f>'[1]Access-Abr'!P20</f>
        <v>2849338.55</v>
      </c>
      <c r="X20" s="57">
        <f t="shared" si="4"/>
        <v>0.15936520061018042</v>
      </c>
    </row>
    <row r="21" spans="1:24" ht="25.5" customHeight="1" x14ac:dyDescent="0.2">
      <c r="A21" s="50" t="str">
        <f>+'[1]Access-Abr'!A21</f>
        <v>12104</v>
      </c>
      <c r="B21" s="51" t="str">
        <f>+'[1]Access-Abr'!B21</f>
        <v>TRIBUNAL REGIONAL FEDERAL DA 3A. REGIAO</v>
      </c>
      <c r="C21" s="50" t="str">
        <f>CONCATENATE('[1]Access-Abr'!C21,".",'[1]Access-Abr'!D21)</f>
        <v>02.301</v>
      </c>
      <c r="D21" s="50" t="str">
        <f>CONCATENATE('[1]Access-Abr'!E21,".",'[1]Access-Abr'!G21)</f>
        <v>0033.212B</v>
      </c>
      <c r="E21" s="51" t="str">
        <f>+'[1]Access-Abr'!F21</f>
        <v>PROGRAMA DE GESTAO E MANUTENCAO DO PODER JUDICIARIO</v>
      </c>
      <c r="F21" s="51" t="str">
        <f>+'[1]Access-Abr'!H21</f>
        <v>BENEFICIOS OBRIGATORIOS AOS SERVIDORES CIVIS, EMPREGADOS, MI</v>
      </c>
      <c r="G21" s="50" t="str">
        <f>IF('[1]Access-Abr'!I21="1","F","S")</f>
        <v>F</v>
      </c>
      <c r="H21" s="50" t="str">
        <f>+'[1]Access-Abr'!J21</f>
        <v>0100</v>
      </c>
      <c r="I21" s="51" t="str">
        <f>+'[1]Access-Abr'!K21</f>
        <v>RECURSOS PRIMARIOS DE LIVRE APLICACAO</v>
      </c>
      <c r="J21" s="50" t="str">
        <f>+'[1]Access-Abr'!L21</f>
        <v>3</v>
      </c>
      <c r="K21" s="53"/>
      <c r="L21" s="53"/>
      <c r="M21" s="53"/>
      <c r="N21" s="53">
        <f t="shared" si="0"/>
        <v>0</v>
      </c>
      <c r="O21" s="53"/>
      <c r="P21" s="55">
        <f>'[1]Access-Abr'!M21</f>
        <v>22206331.120000001</v>
      </c>
      <c r="Q21" s="55"/>
      <c r="R21" s="55">
        <f t="shared" si="1"/>
        <v>22206331.120000001</v>
      </c>
      <c r="S21" s="56">
        <f>'[1]Access-Abr'!N21</f>
        <v>22206331.120000001</v>
      </c>
      <c r="T21" s="57">
        <f t="shared" si="2"/>
        <v>1</v>
      </c>
      <c r="U21" s="55">
        <f>'[1]Access-Abr'!O21</f>
        <v>7321687.0199999996</v>
      </c>
      <c r="V21" s="57">
        <f t="shared" si="3"/>
        <v>0.32971169259949318</v>
      </c>
      <c r="W21" s="55">
        <f>'[1]Access-Abr'!P21</f>
        <v>7321687.0199999996</v>
      </c>
      <c r="X21" s="57">
        <f t="shared" si="4"/>
        <v>0.32971169259949318</v>
      </c>
    </row>
    <row r="22" spans="1:24" ht="25.5" customHeight="1" x14ac:dyDescent="0.2">
      <c r="A22" s="50" t="str">
        <f>+'[1]Access-Abr'!A22</f>
        <v>12104</v>
      </c>
      <c r="B22" s="51" t="str">
        <f>+'[1]Access-Abr'!B22</f>
        <v>TRIBUNAL REGIONAL FEDERAL DA 3A. REGIAO</v>
      </c>
      <c r="C22" s="50" t="str">
        <f>CONCATENATE('[1]Access-Abr'!C22,".",'[1]Access-Abr'!D22)</f>
        <v>02.846</v>
      </c>
      <c r="D22" s="50" t="str">
        <f>CONCATENATE('[1]Access-Abr'!E22,".",'[1]Access-Abr'!G22)</f>
        <v>0033.09HB</v>
      </c>
      <c r="E22" s="51" t="str">
        <f>+'[1]Access-Abr'!F22</f>
        <v>PROGRAMA DE GESTAO E MANUTENCAO DO PODER JUDICIARIO</v>
      </c>
      <c r="F22" s="51" t="str">
        <f>+'[1]Access-Abr'!H22</f>
        <v>CONTRIBUICAO DA UNIAO, DE SUAS AUTARQUIAS E FUNDACOES PARA O</v>
      </c>
      <c r="G22" s="50" t="str">
        <f>IF('[1]Access-Abr'!I22="1","F","S")</f>
        <v>F</v>
      </c>
      <c r="H22" s="50" t="str">
        <f>+'[1]Access-Abr'!J22</f>
        <v>0100</v>
      </c>
      <c r="I22" s="51" t="str">
        <f>+'[1]Access-Abr'!K22</f>
        <v>RECURSOS PRIMARIOS DE LIVRE APLICACAO</v>
      </c>
      <c r="J22" s="50" t="str">
        <f>+'[1]Access-Abr'!L22</f>
        <v>1</v>
      </c>
      <c r="K22" s="53"/>
      <c r="L22" s="53"/>
      <c r="M22" s="53"/>
      <c r="N22" s="53">
        <f t="shared" si="0"/>
        <v>0</v>
      </c>
      <c r="O22" s="53"/>
      <c r="P22" s="55">
        <f>'[1]Access-Abr'!M22</f>
        <v>25885550.600000001</v>
      </c>
      <c r="Q22" s="55"/>
      <c r="R22" s="55">
        <f t="shared" si="1"/>
        <v>25885550.600000001</v>
      </c>
      <c r="S22" s="56">
        <f>'[1]Access-Abr'!N22</f>
        <v>25885550.600000001</v>
      </c>
      <c r="T22" s="57">
        <f t="shared" si="2"/>
        <v>1</v>
      </c>
      <c r="U22" s="55">
        <f>'[1]Access-Abr'!O22</f>
        <v>25885550.600000001</v>
      </c>
      <c r="V22" s="57">
        <f t="shared" si="3"/>
        <v>1</v>
      </c>
      <c r="W22" s="55">
        <f>'[1]Access-Abr'!P22</f>
        <v>25885550.600000001</v>
      </c>
      <c r="X22" s="57">
        <f t="shared" si="4"/>
        <v>1</v>
      </c>
    </row>
    <row r="23" spans="1:24" ht="25.5" customHeight="1" x14ac:dyDescent="0.2">
      <c r="A23" s="50" t="str">
        <f>+'[1]Access-Abr'!A23</f>
        <v>12104</v>
      </c>
      <c r="B23" s="51" t="str">
        <f>+'[1]Access-Abr'!B23</f>
        <v>TRIBUNAL REGIONAL FEDERAL DA 3A. REGIAO</v>
      </c>
      <c r="C23" s="50" t="str">
        <f>CONCATENATE('[1]Access-Abr'!C23,".",'[1]Access-Abr'!D23)</f>
        <v>09.272</v>
      </c>
      <c r="D23" s="50" t="str">
        <f>CONCATENATE('[1]Access-Abr'!E23,".",'[1]Access-Abr'!G23)</f>
        <v>0033.0181</v>
      </c>
      <c r="E23" s="51" t="str">
        <f>+'[1]Access-Abr'!F23</f>
        <v>PROGRAMA DE GESTAO E MANUTENCAO DO PODER JUDICIARIO</v>
      </c>
      <c r="F23" s="51" t="str">
        <f>+'[1]Access-Abr'!H23</f>
        <v>APOSENTADORIAS E PENSOES CIVIS DA UNIAO</v>
      </c>
      <c r="G23" s="50" t="str">
        <f>IF('[1]Access-Abr'!I23="1","F","S")</f>
        <v>S</v>
      </c>
      <c r="H23" s="50" t="str">
        <f>+'[1]Access-Abr'!J23</f>
        <v>0156</v>
      </c>
      <c r="I23" s="51" t="str">
        <f>+'[1]Access-Abr'!K23</f>
        <v>CONTRIB.DO SERV.PARA O PLANO SEG.SOC.SERV.PUB</v>
      </c>
      <c r="J23" s="50" t="str">
        <f>+'[1]Access-Abr'!L23</f>
        <v>1</v>
      </c>
      <c r="K23" s="53"/>
      <c r="L23" s="53"/>
      <c r="M23" s="53"/>
      <c r="N23" s="53">
        <f t="shared" si="0"/>
        <v>0</v>
      </c>
      <c r="O23" s="53"/>
      <c r="P23" s="55">
        <f>'[1]Access-Abr'!M23</f>
        <v>55983105.520000003</v>
      </c>
      <c r="Q23" s="55"/>
      <c r="R23" s="55">
        <f t="shared" si="1"/>
        <v>55983105.520000003</v>
      </c>
      <c r="S23" s="56">
        <f>'[1]Access-Abr'!N23</f>
        <v>55983105.520000003</v>
      </c>
      <c r="T23" s="57">
        <f t="shared" si="2"/>
        <v>1</v>
      </c>
      <c r="U23" s="55">
        <f>'[1]Access-Abr'!O23</f>
        <v>55983105.520000003</v>
      </c>
      <c r="V23" s="57">
        <f t="shared" si="3"/>
        <v>1</v>
      </c>
      <c r="W23" s="55">
        <f>'[1]Access-Abr'!P23</f>
        <v>53976883.369999997</v>
      </c>
      <c r="X23" s="57">
        <f t="shared" si="4"/>
        <v>0.96416379314142764</v>
      </c>
    </row>
    <row r="24" spans="1:24" ht="25.5" customHeight="1" thickBot="1" x14ac:dyDescent="0.25">
      <c r="A24" s="50" t="str">
        <f>+'[1]Access-Abr'!A24</f>
        <v>12104</v>
      </c>
      <c r="B24" s="51" t="str">
        <f>+'[1]Access-Abr'!B24</f>
        <v>TRIBUNAL REGIONAL FEDERAL DA 3A. REGIAO</v>
      </c>
      <c r="C24" s="50" t="str">
        <f>CONCATENATE('[1]Access-Abr'!C24,".",'[1]Access-Abr'!D24)</f>
        <v>28.846</v>
      </c>
      <c r="D24" s="50" t="str">
        <f>CONCATENATE('[1]Access-Abr'!E24,".",'[1]Access-Abr'!G24)</f>
        <v>0909.0536</v>
      </c>
      <c r="E24" s="51" t="str">
        <f>+'[1]Access-Abr'!F24</f>
        <v>OPERACOES ESPECIAIS: OUTROS ENCARGOS ESPECIAIS</v>
      </c>
      <c r="F24" s="51" t="str">
        <f>+'[1]Access-Abr'!H24</f>
        <v>BENEFICIOS E PENSOES INDENIZATORIAS DECORRENTES DE LEGISLACA</v>
      </c>
      <c r="G24" s="50" t="str">
        <f>IF('[1]Access-Abr'!I24="1","F","S")</f>
        <v>S</v>
      </c>
      <c r="H24" s="50" t="str">
        <f>+'[1]Access-Abr'!J24</f>
        <v>0151</v>
      </c>
      <c r="I24" s="51" t="str">
        <f>+'[1]Access-Abr'!K24</f>
        <v>RECURSOS LIVRES DA SEGURIDADE SOCIAL</v>
      </c>
      <c r="J24" s="50" t="str">
        <f>+'[1]Access-Abr'!L24</f>
        <v>3</v>
      </c>
      <c r="K24" s="53"/>
      <c r="L24" s="53"/>
      <c r="M24" s="53"/>
      <c r="N24" s="53">
        <f t="shared" si="0"/>
        <v>0</v>
      </c>
      <c r="O24" s="53"/>
      <c r="P24" s="55">
        <f>'[1]Access-Abr'!M24</f>
        <v>24000</v>
      </c>
      <c r="Q24" s="55"/>
      <c r="R24" s="55">
        <f t="shared" si="1"/>
        <v>24000</v>
      </c>
      <c r="S24" s="56">
        <f>'[1]Access-Abr'!N24</f>
        <v>24000</v>
      </c>
      <c r="T24" s="57">
        <f t="shared" si="2"/>
        <v>1</v>
      </c>
      <c r="U24" s="55">
        <f>'[1]Access-Abr'!O24</f>
        <v>7671.1</v>
      </c>
      <c r="V24" s="57">
        <f t="shared" si="3"/>
        <v>0.31962916666666669</v>
      </c>
      <c r="W24" s="55">
        <f>'[1]Access-Abr'!P24</f>
        <v>7671.1</v>
      </c>
      <c r="X24" s="57">
        <f t="shared" si="4"/>
        <v>0.31962916666666669</v>
      </c>
    </row>
    <row r="25" spans="1:24" ht="25.5" customHeight="1" thickBot="1" x14ac:dyDescent="0.25">
      <c r="A25" s="15" t="s">
        <v>48</v>
      </c>
      <c r="B25" s="58"/>
      <c r="C25" s="58"/>
      <c r="D25" s="58"/>
      <c r="E25" s="58"/>
      <c r="F25" s="58"/>
      <c r="G25" s="58"/>
      <c r="H25" s="58"/>
      <c r="I25" s="58"/>
      <c r="J25" s="16"/>
      <c r="K25" s="59">
        <v>0</v>
      </c>
      <c r="L25" s="59">
        <v>0</v>
      </c>
      <c r="M25" s="59">
        <v>0</v>
      </c>
      <c r="N25" s="59">
        <v>0</v>
      </c>
      <c r="O25" s="59">
        <v>0</v>
      </c>
      <c r="P25" s="60">
        <f>SUM(P10:P24)</f>
        <v>339410399.07999998</v>
      </c>
      <c r="Q25" s="60">
        <f>SUM(Q10:Q24)</f>
        <v>0</v>
      </c>
      <c r="R25" s="60">
        <f>SUM(R10:R24)</f>
        <v>339410399.07999998</v>
      </c>
      <c r="S25" s="60">
        <f>SUM(S10:S24)</f>
        <v>300382173.88999999</v>
      </c>
      <c r="T25" s="61">
        <f t="shared" si="2"/>
        <v>0.88501169882894204</v>
      </c>
      <c r="U25" s="60">
        <f>SUM(U10:U24)</f>
        <v>240294317.20999998</v>
      </c>
      <c r="V25" s="61">
        <f t="shared" si="3"/>
        <v>0.70797570687680056</v>
      </c>
      <c r="W25" s="60">
        <f>SUM(W10:W24)</f>
        <v>233391573.69</v>
      </c>
      <c r="X25" s="61">
        <f t="shared" si="4"/>
        <v>0.68763825245963939</v>
      </c>
    </row>
    <row r="26" spans="1:24" ht="25.5" customHeight="1" x14ac:dyDescent="0.2">
      <c r="A26" s="2" t="s">
        <v>49</v>
      </c>
      <c r="B26" s="2"/>
      <c r="C26" s="2"/>
      <c r="D26" s="2"/>
      <c r="E26" s="2"/>
      <c r="F26" s="2"/>
      <c r="G26" s="2"/>
      <c r="H26" s="3"/>
      <c r="I26" s="3"/>
      <c r="J26" s="3"/>
      <c r="K26" s="2"/>
      <c r="L26" s="2"/>
      <c r="M26" s="2"/>
      <c r="N26" s="2"/>
      <c r="O26" s="2"/>
      <c r="P26" s="2"/>
      <c r="Q26" s="2"/>
      <c r="R26" s="2"/>
      <c r="S26" s="2"/>
      <c r="T26" s="2"/>
      <c r="U26" s="4"/>
      <c r="V26" s="2"/>
      <c r="W26" s="4"/>
      <c r="X26" s="2"/>
    </row>
    <row r="27" spans="1:24" ht="25.5" customHeight="1" x14ac:dyDescent="0.2">
      <c r="A27" s="2" t="s">
        <v>50</v>
      </c>
      <c r="B27" s="62"/>
      <c r="C27" s="2"/>
      <c r="D27" s="2"/>
      <c r="E27" s="2"/>
      <c r="F27" s="2"/>
      <c r="G27" s="2"/>
      <c r="H27" s="3"/>
      <c r="I27" s="3"/>
      <c r="J27" s="3"/>
      <c r="K27" s="2"/>
      <c r="L27" s="2"/>
      <c r="M27" s="2"/>
      <c r="N27" s="2"/>
      <c r="O27" s="2"/>
      <c r="P27" s="2"/>
      <c r="Q27" s="2"/>
      <c r="R27" s="2"/>
      <c r="S27" s="2"/>
      <c r="T27" s="2"/>
      <c r="U27" s="4"/>
      <c r="V27" s="2"/>
      <c r="W27" s="4"/>
      <c r="X27" s="2"/>
    </row>
  </sheetData>
  <mergeCells count="17">
    <mergeCell ref="A25:J25"/>
    <mergeCell ref="C8:C9"/>
    <mergeCell ref="D8:D9"/>
    <mergeCell ref="E8:F8"/>
    <mergeCell ref="G8:G9"/>
    <mergeCell ref="H8:I8"/>
    <mergeCell ref="J8:J9"/>
    <mergeCell ref="A5:X5"/>
    <mergeCell ref="A7:J7"/>
    <mergeCell ref="K7:K8"/>
    <mergeCell ref="L7:M7"/>
    <mergeCell ref="N7:N8"/>
    <mergeCell ref="O7:O8"/>
    <mergeCell ref="P7:Q7"/>
    <mergeCell ref="R7:R8"/>
    <mergeCell ref="S7:X7"/>
    <mergeCell ref="A8:B8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3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Abr</vt:lpstr>
      <vt:lpstr>Abr!Area_de_impressao</vt:lpstr>
    </vt:vector>
  </TitlesOfParts>
  <Company>Tribunal Regional Federal 3ª Região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 IRUELA BUSTOS</dc:creator>
  <cp:lastModifiedBy>DOUGLAS IRUELA BUSTOS</cp:lastModifiedBy>
  <dcterms:created xsi:type="dcterms:W3CDTF">2022-05-19T22:30:43Z</dcterms:created>
  <dcterms:modified xsi:type="dcterms:W3CDTF">2022-05-19T22:31:12Z</dcterms:modified>
</cp:coreProperties>
</file>