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I\090029\"/>
    </mc:Choice>
  </mc:AlternateContent>
  <bookViews>
    <workbookView xWindow="0" yWindow="0" windowWidth="24000" windowHeight="9075"/>
  </bookViews>
  <sheets>
    <sheet name="Jul" sheetId="1" r:id="rId1"/>
  </sheets>
  <externalReferences>
    <externalReference r:id="rId2"/>
  </externalReferences>
  <definedNames>
    <definedName name="_xlnm.Print_Area" localSheetId="0">Jul!$A$1:$X$32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V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8" i="1" l="1"/>
  <c r="R19" i="1"/>
  <c r="U30" i="1"/>
  <c r="R11" i="1"/>
  <c r="V11" i="1" s="1"/>
  <c r="R17" i="1"/>
  <c r="R22" i="1"/>
  <c r="T14" i="1"/>
  <c r="V14" i="1"/>
  <c r="X14" i="1"/>
  <c r="X18" i="1"/>
  <c r="V18" i="1"/>
  <c r="T18" i="1"/>
  <c r="X19" i="1"/>
  <c r="T19" i="1"/>
  <c r="V19" i="1"/>
  <c r="V29" i="1"/>
  <c r="X29" i="1"/>
  <c r="T29" i="1"/>
  <c r="T11" i="1"/>
  <c r="V13" i="1"/>
  <c r="X13" i="1"/>
  <c r="T13" i="1"/>
  <c r="V17" i="1"/>
  <c r="X17" i="1"/>
  <c r="T17" i="1"/>
  <c r="V22" i="1"/>
  <c r="X22" i="1"/>
  <c r="T22" i="1"/>
  <c r="X23" i="1"/>
  <c r="T23" i="1"/>
  <c r="V23" i="1"/>
  <c r="V25" i="1"/>
  <c r="X25" i="1"/>
  <c r="T25" i="1"/>
  <c r="X10" i="1"/>
  <c r="V10" i="1"/>
  <c r="T10" i="1"/>
  <c r="X15" i="1"/>
  <c r="T15" i="1"/>
  <c r="V15" i="1"/>
  <c r="V21" i="1"/>
  <c r="X21" i="1"/>
  <c r="T21" i="1"/>
  <c r="V26" i="1"/>
  <c r="X26" i="1"/>
  <c r="T26" i="1"/>
  <c r="X27" i="1"/>
  <c r="T27" i="1"/>
  <c r="V27" i="1"/>
  <c r="V16" i="1"/>
  <c r="V24" i="1"/>
  <c r="S30" i="1"/>
  <c r="W30" i="1"/>
  <c r="V28" i="1"/>
  <c r="T12" i="1"/>
  <c r="X12" i="1"/>
  <c r="T16" i="1"/>
  <c r="T20" i="1"/>
  <c r="X20" i="1"/>
  <c r="T24" i="1"/>
  <c r="T28" i="1"/>
  <c r="P30" i="1"/>
  <c r="X11" i="1" l="1"/>
  <c r="R30" i="1"/>
  <c r="V30" i="1" s="1"/>
  <c r="X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<sst xmlns="http://schemas.openxmlformats.org/spreadsheetml/2006/main" count="55" uniqueCount="51">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</sst>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17650589</v>
          </cell>
          <cell r="N11">
            <v>581461.80000000005</v>
          </cell>
          <cell r="O11">
            <v>487842.8</v>
          </cell>
          <cell r="P11">
            <v>487842.8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49678149.490000002</v>
          </cell>
          <cell r="N12">
            <v>34518657</v>
          </cell>
          <cell r="O12">
            <v>15289794.58</v>
          </cell>
          <cell r="P12">
            <v>13815442.35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8201910</v>
          </cell>
          <cell r="N13">
            <v>7463596.0599999996</v>
          </cell>
          <cell r="O13">
            <v>3581946.53</v>
          </cell>
          <cell r="P13">
            <v>3566208.16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235724442.27000001</v>
          </cell>
          <cell r="N14">
            <v>235724442.27000001</v>
          </cell>
          <cell r="O14">
            <v>235724442.27000001</v>
          </cell>
          <cell r="P14">
            <v>232289427.31999999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126161.52</v>
          </cell>
          <cell r="N15">
            <v>32633.66</v>
          </cell>
          <cell r="O15">
            <v>17633.66</v>
          </cell>
          <cell r="P15">
            <v>17633.66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4712500</v>
          </cell>
          <cell r="N16">
            <v>2635418.12</v>
          </cell>
          <cell r="O16">
            <v>49341.81</v>
          </cell>
          <cell r="P16">
            <v>20945.259999999998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N18">
            <v>249788.4</v>
          </cell>
          <cell r="O18">
            <v>42580.22</v>
          </cell>
          <cell r="P18">
            <v>42580.22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6584950</v>
          </cell>
          <cell r="N19">
            <v>400000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0188</v>
          </cell>
          <cell r="K22" t="str">
            <v>RECURSOS FINANCEIROS DE LIVRE APLICACAO</v>
          </cell>
          <cell r="L22" t="str">
            <v>4</v>
          </cell>
          <cell r="M22">
            <v>20000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0188</v>
          </cell>
          <cell r="K23" t="str">
            <v>RECURSOS FINANCEIROS DE LIVRE APLICACAO</v>
          </cell>
          <cell r="L23" t="str">
            <v>3</v>
          </cell>
          <cell r="M23">
            <v>17879302</v>
          </cell>
          <cell r="N23">
            <v>17689302</v>
          </cell>
          <cell r="O23">
            <v>8308642.46</v>
          </cell>
          <cell r="P23">
            <v>6999705.2300000004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3</v>
          </cell>
          <cell r="M24">
            <v>22245297.809999999</v>
          </cell>
          <cell r="N24">
            <v>22245297.809999999</v>
          </cell>
          <cell r="O24">
            <v>12598634.65</v>
          </cell>
          <cell r="P24">
            <v>12598634.65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0033</v>
          </cell>
          <cell r="F25" t="str">
            <v>PROGRAMA DE GESTAO E MANUTENCAO DO PODER JUDICIARIO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45535795.479999997</v>
          </cell>
          <cell r="N25">
            <v>45535795.479999997</v>
          </cell>
          <cell r="O25">
            <v>45535795.479999997</v>
          </cell>
          <cell r="P25">
            <v>45535795.479999997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0156</v>
          </cell>
          <cell r="K26" t="str">
            <v>CONTRIB.DO SERV.PARA O PLANO SEG.SOC.SERV.PUB</v>
          </cell>
          <cell r="L26" t="str">
            <v>1</v>
          </cell>
          <cell r="M26">
            <v>62559150</v>
          </cell>
          <cell r="N26">
            <v>62559150</v>
          </cell>
          <cell r="O26">
            <v>62559150</v>
          </cell>
          <cell r="P26">
            <v>62559150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0033</v>
          </cell>
          <cell r="F27" t="str">
            <v>PROGRAMA DE GESTAO E MANUTENCAO DO PODER JUDICIARIO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CONTR.PATRONAL PARA O PLANO SEG.SOC.SERV.PUB.</v>
          </cell>
          <cell r="L27" t="str">
            <v>1</v>
          </cell>
          <cell r="M27">
            <v>31084956.98</v>
          </cell>
          <cell r="N27">
            <v>31084956.98</v>
          </cell>
          <cell r="O27">
            <v>31084956.98</v>
          </cell>
          <cell r="P27">
            <v>29058075.629999999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00S6</v>
          </cell>
          <cell r="H28" t="str">
            <v>BENEFICIO ESPECIAL E DEMAIS COMPLEMENTACOES DE APOSENTADORIA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1</v>
          </cell>
          <cell r="M28">
            <v>6535.98</v>
          </cell>
          <cell r="N28">
            <v>6535.98</v>
          </cell>
          <cell r="O28">
            <v>6535.98</v>
          </cell>
          <cell r="P28">
            <v>6535.98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0536</v>
          </cell>
          <cell r="H29" t="str">
            <v>BENEFICIOS E PENSOES INDENIZATORIAS DECORRENTES DE LEGISLACA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24000</v>
          </cell>
          <cell r="N29">
            <v>24000</v>
          </cell>
          <cell r="O29">
            <v>13294.51</v>
          </cell>
          <cell r="P29">
            <v>13294.51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285156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6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9.28515625" style="66" customWidth="1"/>
    <col min="17" max="17" width="11" style="65" customWidth="1"/>
    <col min="18" max="18" width="13" style="66" customWidth="1"/>
    <col min="19" max="19" width="16.7109375" style="65" customWidth="1"/>
    <col min="20" max="20" width="9.28515625" style="66" bestFit="1" customWidth="1"/>
    <col min="21" max="21" width="16.7109375" style="5" customWidth="1"/>
    <col min="22" max="22" width="9.28515625" style="5" bestFit="1" customWidth="1"/>
    <col min="23" max="23" width="17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44743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+'[1]Access-Jul'!A10</f>
        <v>12104</v>
      </c>
      <c r="B10" s="39" t="str">
        <f>+'[1]Access-Jul'!B10</f>
        <v>TRIBUNAL REGIONAL FEDERAL DA 3A. REGIAO</v>
      </c>
      <c r="C10" s="40" t="str">
        <f>CONCATENATE('[1]Access-Jul'!C10,".",'[1]Access-Jul'!D10)</f>
        <v>02.061</v>
      </c>
      <c r="D10" s="40" t="str">
        <f>CONCATENATE('[1]Access-Jul'!E10,".",'[1]Access-Jul'!G10)</f>
        <v>0033.4224</v>
      </c>
      <c r="E10" s="39" t="str">
        <f>+'[1]Access-Jul'!F10</f>
        <v>PROGRAMA DE GESTAO E MANUTENCAO DO PODER JUDICIARIO</v>
      </c>
      <c r="F10" s="41" t="str">
        <f>+'[1]Access-Jul'!H10</f>
        <v>ASSISTENCIA JURIDICA A PESSOAS CARENTES</v>
      </c>
      <c r="G10" s="38" t="str">
        <f>IF('[1]Access-Jul'!I10="1","F","S")</f>
        <v>F</v>
      </c>
      <c r="H10" s="38" t="str">
        <f>+'[1]Access-Jul'!J10</f>
        <v>0100</v>
      </c>
      <c r="I10" s="42" t="str">
        <f>+'[1]Access-Jul'!K10</f>
        <v>RECURSOS PRIMARIOS DE LIVRE APLICACAO</v>
      </c>
      <c r="J10" s="38" t="str">
        <f>+'[1]Access-Jul'!L10</f>
        <v>3</v>
      </c>
      <c r="K10" s="43"/>
      <c r="L10" s="44"/>
      <c r="M10" s="44"/>
      <c r="N10" s="45">
        <f>+K10+L10-M10</f>
        <v>0</v>
      </c>
      <c r="O10" s="43"/>
      <c r="P10" s="46">
        <f>'[1]Access-Jul'!M10</f>
        <v>5000</v>
      </c>
      <c r="Q10" s="46"/>
      <c r="R10" s="46">
        <f>N10-O10+P10</f>
        <v>5000</v>
      </c>
      <c r="S10" s="47">
        <f>'[1]Access-Jul'!N10</f>
        <v>5000</v>
      </c>
      <c r="T10" s="48">
        <f>IF(R10&gt;0,S10/R10,0)</f>
        <v>1</v>
      </c>
      <c r="U10" s="46">
        <f>'[1]Access-Jul'!O10</f>
        <v>0</v>
      </c>
      <c r="V10" s="49">
        <f>IF(R10&gt;0,U10/R10,0)</f>
        <v>0</v>
      </c>
      <c r="W10" s="46">
        <f>'[1]Access-Jul'!P10</f>
        <v>0</v>
      </c>
      <c r="X10" s="49">
        <f>IF(R10&gt;0,W10/R10,0)</f>
        <v>0</v>
      </c>
    </row>
    <row r="11" spans="1:24" ht="25.5" customHeight="1" x14ac:dyDescent="0.2">
      <c r="A11" s="50" t="str">
        <f>+'[1]Access-Jul'!A11</f>
        <v>12104</v>
      </c>
      <c r="B11" s="51" t="str">
        <f>+'[1]Access-Jul'!B11</f>
        <v>TRIBUNAL REGIONAL FEDERAL DA 3A. REGIAO</v>
      </c>
      <c r="C11" s="50" t="str">
        <f>CONCATENATE('[1]Access-Jul'!C11,".",'[1]Access-Jul'!D11)</f>
        <v>02.061</v>
      </c>
      <c r="D11" s="50" t="str">
        <f>CONCATENATE('[1]Access-Jul'!E11,".",'[1]Access-Jul'!G11)</f>
        <v>0033.4257</v>
      </c>
      <c r="E11" s="51" t="str">
        <f>+'[1]Access-Jul'!F11</f>
        <v>PROGRAMA DE GESTAO E MANUTENCAO DO PODER JUDICIARIO</v>
      </c>
      <c r="F11" s="52" t="str">
        <f>+'[1]Access-Jul'!H11</f>
        <v>JULGAMENTO DE CAUSAS NA JUSTICA FEDERAL</v>
      </c>
      <c r="G11" s="50" t="str">
        <f>IF('[1]Access-Jul'!I11="1","F","S")</f>
        <v>F</v>
      </c>
      <c r="H11" s="50" t="str">
        <f>+'[1]Access-Jul'!J11</f>
        <v>0100</v>
      </c>
      <c r="I11" s="51" t="str">
        <f>+'[1]Access-Jul'!K11</f>
        <v>RECURSOS PRIMARIOS DE LIVRE APLICACAO</v>
      </c>
      <c r="J11" s="50" t="str">
        <f>+'[1]Access-Jul'!L11</f>
        <v>4</v>
      </c>
      <c r="K11" s="53"/>
      <c r="L11" s="53"/>
      <c r="M11" s="53"/>
      <c r="N11" s="54">
        <f t="shared" ref="N11:N29" si="0">+K11+L11-M11</f>
        <v>0</v>
      </c>
      <c r="O11" s="53"/>
      <c r="P11" s="55">
        <f>'[1]Access-Jul'!M11</f>
        <v>17650589</v>
      </c>
      <c r="Q11" s="55"/>
      <c r="R11" s="55">
        <f t="shared" ref="R11:R29" si="1">N11-O11+P11</f>
        <v>17650589</v>
      </c>
      <c r="S11" s="56">
        <f>'[1]Access-Jul'!N11</f>
        <v>581461.80000000005</v>
      </c>
      <c r="T11" s="57">
        <f t="shared" ref="T11:T30" si="2">IF(R11&gt;0,S11/R11,0)</f>
        <v>3.2942911990075804E-2</v>
      </c>
      <c r="U11" s="55">
        <f>'[1]Access-Jul'!O11</f>
        <v>487842.8</v>
      </c>
      <c r="V11" s="57">
        <f t="shared" ref="V11:V30" si="3">IF(R11&gt;0,U11/R11,0)</f>
        <v>2.7638896356376549E-2</v>
      </c>
      <c r="W11" s="55">
        <f>'[1]Access-Jul'!P11</f>
        <v>487842.8</v>
      </c>
      <c r="X11" s="57">
        <f t="shared" ref="X11:X30" si="4">IF(R11&gt;0,W11/R11,0)</f>
        <v>2.7638896356376549E-2</v>
      </c>
    </row>
    <row r="12" spans="1:24" ht="25.5" customHeight="1" x14ac:dyDescent="0.2">
      <c r="A12" s="50" t="str">
        <f>+'[1]Access-Jul'!A12</f>
        <v>12104</v>
      </c>
      <c r="B12" s="51" t="str">
        <f>+'[1]Access-Jul'!B12</f>
        <v>TRIBUNAL REGIONAL FEDERAL DA 3A. REGIAO</v>
      </c>
      <c r="C12" s="50" t="str">
        <f>CONCATENATE('[1]Access-Jul'!C12,".",'[1]Access-Jul'!D12)</f>
        <v>02.061</v>
      </c>
      <c r="D12" s="50" t="str">
        <f>CONCATENATE('[1]Access-Jul'!E12,".",'[1]Access-Jul'!G12)</f>
        <v>0033.4257</v>
      </c>
      <c r="E12" s="51" t="str">
        <f>+'[1]Access-Jul'!F12</f>
        <v>PROGRAMA DE GESTAO E MANUTENCAO DO PODER JUDICIARIO</v>
      </c>
      <c r="F12" s="51" t="str">
        <f>+'[1]Access-Jul'!H12</f>
        <v>JULGAMENTO DE CAUSAS NA JUSTICA FEDERAL</v>
      </c>
      <c r="G12" s="50" t="str">
        <f>IF('[1]Access-Jul'!I12="1","F","S")</f>
        <v>F</v>
      </c>
      <c r="H12" s="50" t="str">
        <f>+'[1]Access-Jul'!J12</f>
        <v>0100</v>
      </c>
      <c r="I12" s="51" t="str">
        <f>+'[1]Access-Jul'!K12</f>
        <v>RECURSOS PRIMARIOS DE LIVRE APLICACAO</v>
      </c>
      <c r="J12" s="50" t="str">
        <f>+'[1]Access-Jul'!L12</f>
        <v>3</v>
      </c>
      <c r="K12" s="55"/>
      <c r="L12" s="55"/>
      <c r="M12" s="55"/>
      <c r="N12" s="53">
        <f t="shared" si="0"/>
        <v>0</v>
      </c>
      <c r="O12" s="55"/>
      <c r="P12" s="55">
        <f>'[1]Access-Jul'!M12</f>
        <v>49678149.490000002</v>
      </c>
      <c r="Q12" s="55"/>
      <c r="R12" s="55">
        <f t="shared" si="1"/>
        <v>49678149.490000002</v>
      </c>
      <c r="S12" s="56">
        <f>'[1]Access-Jul'!N12</f>
        <v>34518657</v>
      </c>
      <c r="T12" s="57">
        <f t="shared" si="2"/>
        <v>0.6948458699523109</v>
      </c>
      <c r="U12" s="55">
        <f>'[1]Access-Jul'!O12</f>
        <v>15289794.58</v>
      </c>
      <c r="V12" s="57">
        <f t="shared" si="3"/>
        <v>0.30777705564652263</v>
      </c>
      <c r="W12" s="55">
        <f>'[1]Access-Jul'!P12</f>
        <v>13815442.35</v>
      </c>
      <c r="X12" s="57">
        <f t="shared" si="4"/>
        <v>0.27809897292532987</v>
      </c>
    </row>
    <row r="13" spans="1:24" ht="25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0" t="str">
        <f>CONCATENATE('[1]Access-Jul'!C13,".",'[1]Access-Jul'!D13)</f>
        <v>02.061</v>
      </c>
      <c r="D13" s="50" t="str">
        <f>CONCATENATE('[1]Access-Jul'!E13,".",'[1]Access-Jul'!G13)</f>
        <v>0033.4257</v>
      </c>
      <c r="E13" s="51" t="str">
        <f>+'[1]Access-Jul'!F13</f>
        <v>PROGRAMA DE GESTAO E MANUTENCAO DO PODER JUDICIARIO</v>
      </c>
      <c r="F13" s="51" t="str">
        <f>+'[1]Access-Jul'!H13</f>
        <v>JULGAMENTO DE CAUSAS NA JUSTICA FEDERAL</v>
      </c>
      <c r="G13" s="50" t="str">
        <f>IF('[1]Access-Jul'!I13="1","F","S")</f>
        <v>F</v>
      </c>
      <c r="H13" s="50" t="str">
        <f>+'[1]Access-Jul'!J13</f>
        <v>0127</v>
      </c>
      <c r="I13" s="51" t="str">
        <f>+'[1]Access-Jul'!K13</f>
        <v>CUSTAS JUDICIAIS</v>
      </c>
      <c r="J13" s="50" t="str">
        <f>+'[1]Access-Jul'!L13</f>
        <v>3</v>
      </c>
      <c r="K13" s="55"/>
      <c r="L13" s="55"/>
      <c r="M13" s="55"/>
      <c r="N13" s="53">
        <f t="shared" si="0"/>
        <v>0</v>
      </c>
      <c r="O13" s="55"/>
      <c r="P13" s="55">
        <f>'[1]Access-Jul'!M13</f>
        <v>8201910</v>
      </c>
      <c r="Q13" s="55"/>
      <c r="R13" s="55">
        <f t="shared" si="1"/>
        <v>8201910</v>
      </c>
      <c r="S13" s="56">
        <f>'[1]Access-Jul'!N13</f>
        <v>7463596.0599999996</v>
      </c>
      <c r="T13" s="57">
        <f t="shared" si="2"/>
        <v>0.90998268208258803</v>
      </c>
      <c r="U13" s="55">
        <f>'[1]Access-Jul'!O13</f>
        <v>3581946.53</v>
      </c>
      <c r="V13" s="57">
        <f t="shared" si="3"/>
        <v>0.43672102351769282</v>
      </c>
      <c r="W13" s="55">
        <f>'[1]Access-Jul'!P13</f>
        <v>3566208.16</v>
      </c>
      <c r="X13" s="57">
        <f t="shared" si="4"/>
        <v>0.43480215705853881</v>
      </c>
    </row>
    <row r="14" spans="1:24" ht="25.5" customHeight="1" x14ac:dyDescent="0.2">
      <c r="A14" s="50" t="str">
        <f>+'[1]Access-Jul'!A14</f>
        <v>12104</v>
      </c>
      <c r="B14" s="51" t="str">
        <f>+'[1]Access-Jul'!B14</f>
        <v>TRIBUNAL REGIONAL FEDERAL DA 3A. REGIAO</v>
      </c>
      <c r="C14" s="50" t="str">
        <f>CONCATENATE('[1]Access-Jul'!C14,".",'[1]Access-Jul'!D14)</f>
        <v>02.122</v>
      </c>
      <c r="D14" s="50" t="str">
        <f>CONCATENATE('[1]Access-Jul'!E14,".",'[1]Access-Jul'!G14)</f>
        <v>0033.20TP</v>
      </c>
      <c r="E14" s="51" t="str">
        <f>+'[1]Access-Jul'!F14</f>
        <v>PROGRAMA DE GESTAO E MANUTENCAO DO PODER JUDICIARIO</v>
      </c>
      <c r="F14" s="51" t="str">
        <f>+'[1]Access-Jul'!H14</f>
        <v>ATIVOS CIVIS DA UNIAO</v>
      </c>
      <c r="G14" s="50" t="str">
        <f>IF('[1]Access-Jul'!I14="1","F","S")</f>
        <v>F</v>
      </c>
      <c r="H14" s="50" t="str">
        <f>+'[1]Access-Jul'!J14</f>
        <v>0100</v>
      </c>
      <c r="I14" s="51" t="str">
        <f>+'[1]Access-Jul'!K14</f>
        <v>RECURSOS PRIMARIOS DE LIVRE APLICACAO</v>
      </c>
      <c r="J14" s="50" t="str">
        <f>+'[1]Access-Jul'!L14</f>
        <v>1</v>
      </c>
      <c r="K14" s="55"/>
      <c r="L14" s="55"/>
      <c r="M14" s="55"/>
      <c r="N14" s="53">
        <f t="shared" si="0"/>
        <v>0</v>
      </c>
      <c r="O14" s="55"/>
      <c r="P14" s="55">
        <f>'[1]Access-Jul'!M14</f>
        <v>235724442.27000001</v>
      </c>
      <c r="Q14" s="55"/>
      <c r="R14" s="55">
        <f t="shared" si="1"/>
        <v>235724442.27000001</v>
      </c>
      <c r="S14" s="56">
        <f>'[1]Access-Jul'!N14</f>
        <v>235724442.27000001</v>
      </c>
      <c r="T14" s="57">
        <f t="shared" si="2"/>
        <v>1</v>
      </c>
      <c r="U14" s="55">
        <f>'[1]Access-Jul'!O14</f>
        <v>235724442.27000001</v>
      </c>
      <c r="V14" s="57">
        <f t="shared" si="3"/>
        <v>1</v>
      </c>
      <c r="W14" s="55">
        <f>'[1]Access-Jul'!P14</f>
        <v>232289427.31999999</v>
      </c>
      <c r="X14" s="57">
        <f t="shared" si="4"/>
        <v>0.98542783719447502</v>
      </c>
    </row>
    <row r="15" spans="1:24" ht="25.5" customHeight="1" x14ac:dyDescent="0.2">
      <c r="A15" s="50" t="str">
        <f>+'[1]Access-Jul'!A15</f>
        <v>12104</v>
      </c>
      <c r="B15" s="51" t="str">
        <f>+'[1]Access-Jul'!B15</f>
        <v>TRIBUNAL REGIONAL FEDERAL DA 3A. REGIAO</v>
      </c>
      <c r="C15" s="50" t="str">
        <f>CONCATENATE('[1]Access-Jul'!C15,".",'[1]Access-Jul'!D15)</f>
        <v>02.122</v>
      </c>
      <c r="D15" s="50" t="str">
        <f>CONCATENATE('[1]Access-Jul'!E15,".",'[1]Access-Jul'!G15)</f>
        <v>0033.216H</v>
      </c>
      <c r="E15" s="51" t="str">
        <f>+'[1]Access-Jul'!F15</f>
        <v>PROGRAMA DE GESTAO E MANUTENCAO DO PODER JUDICIARIO</v>
      </c>
      <c r="F15" s="51" t="str">
        <f>+'[1]Access-Jul'!H15</f>
        <v>AJUDA DE CUSTO PARA MORADIA OU AUXILIO-MORADIA A AGENTES PUB</v>
      </c>
      <c r="G15" s="50" t="str">
        <f>IF('[1]Access-Jul'!I15="1","F","S")</f>
        <v>F</v>
      </c>
      <c r="H15" s="50" t="str">
        <f>+'[1]Access-Jul'!J15</f>
        <v>0100</v>
      </c>
      <c r="I15" s="51" t="str">
        <f>+'[1]Access-Jul'!K15</f>
        <v>RECURSOS PRIMARIOS DE LIVRE APLICACAO</v>
      </c>
      <c r="J15" s="50" t="str">
        <f>+'[1]Access-Jul'!L15</f>
        <v>3</v>
      </c>
      <c r="K15" s="53"/>
      <c r="L15" s="53"/>
      <c r="M15" s="53"/>
      <c r="N15" s="53">
        <f t="shared" si="0"/>
        <v>0</v>
      </c>
      <c r="O15" s="53"/>
      <c r="P15" s="55">
        <f>'[1]Access-Jul'!M15</f>
        <v>126161.52</v>
      </c>
      <c r="Q15" s="55"/>
      <c r="R15" s="55">
        <f t="shared" si="1"/>
        <v>126161.52</v>
      </c>
      <c r="S15" s="56">
        <f>'[1]Access-Jul'!N15</f>
        <v>32633.66</v>
      </c>
      <c r="T15" s="57">
        <f t="shared" si="2"/>
        <v>0.25866571677322847</v>
      </c>
      <c r="U15" s="55">
        <f>'[1]Access-Jul'!O15</f>
        <v>17633.66</v>
      </c>
      <c r="V15" s="57">
        <f t="shared" si="3"/>
        <v>0.13977051005726626</v>
      </c>
      <c r="W15" s="55">
        <f>'[1]Access-Jul'!P15</f>
        <v>17633.66</v>
      </c>
      <c r="X15" s="57">
        <f t="shared" si="4"/>
        <v>0.13977051005726626</v>
      </c>
    </row>
    <row r="16" spans="1:24" ht="25.5" customHeight="1" x14ac:dyDescent="0.2">
      <c r="A16" s="50" t="str">
        <f>+'[1]Access-Jul'!A16</f>
        <v>12104</v>
      </c>
      <c r="B16" s="51" t="str">
        <f>+'[1]Access-Jul'!B16</f>
        <v>TRIBUNAL REGIONAL FEDERAL DA 3A. REGIAO</v>
      </c>
      <c r="C16" s="50" t="str">
        <f>CONCATENATE('[1]Access-Jul'!C16,".",'[1]Access-Jul'!D16)</f>
        <v>02.122</v>
      </c>
      <c r="D16" s="50" t="str">
        <f>CONCATENATE('[1]Access-Jul'!E16,".",'[1]Access-Jul'!G16)</f>
        <v>0033.219Z</v>
      </c>
      <c r="E16" s="51" t="str">
        <f>+'[1]Access-Jul'!F16</f>
        <v>PROGRAMA DE GESTAO E MANUTENCAO DO PODER JUDICIARIO</v>
      </c>
      <c r="F16" s="51" t="str">
        <f>+'[1]Access-Jul'!H16</f>
        <v>CONSERVACAO E RECUPERACAO DE ATIVOS DE INFRAESTRUTURA DA UNI</v>
      </c>
      <c r="G16" s="50" t="str">
        <f>IF('[1]Access-Jul'!I16="1","F","S")</f>
        <v>F</v>
      </c>
      <c r="H16" s="50" t="str">
        <f>+'[1]Access-Jul'!J16</f>
        <v>0100</v>
      </c>
      <c r="I16" s="51" t="str">
        <f>+'[1]Access-Jul'!K16</f>
        <v>RECURSOS PRIMARIOS DE LIVRE APLICACAO</v>
      </c>
      <c r="J16" s="50" t="str">
        <f>+'[1]Access-Jul'!L16</f>
        <v>4</v>
      </c>
      <c r="K16" s="55"/>
      <c r="L16" s="55"/>
      <c r="M16" s="55"/>
      <c r="N16" s="53">
        <f t="shared" si="0"/>
        <v>0</v>
      </c>
      <c r="O16" s="55"/>
      <c r="P16" s="55">
        <f>'[1]Access-Jul'!M16</f>
        <v>4712500</v>
      </c>
      <c r="Q16" s="55"/>
      <c r="R16" s="55">
        <f t="shared" si="1"/>
        <v>4712500</v>
      </c>
      <c r="S16" s="56">
        <f>'[1]Access-Jul'!N16</f>
        <v>2635418.12</v>
      </c>
      <c r="T16" s="57">
        <f t="shared" si="2"/>
        <v>0.55923991936339523</v>
      </c>
      <c r="U16" s="55">
        <f>'[1]Access-Jul'!O16</f>
        <v>49341.81</v>
      </c>
      <c r="V16" s="57">
        <f t="shared" si="3"/>
        <v>1.0470410610079575E-2</v>
      </c>
      <c r="W16" s="55">
        <f>'[1]Access-Jul'!P16</f>
        <v>20945.259999999998</v>
      </c>
      <c r="X16" s="57">
        <f t="shared" si="4"/>
        <v>4.4446175066312991E-3</v>
      </c>
    </row>
    <row r="17" spans="1:24" ht="25.5" customHeight="1" x14ac:dyDescent="0.2">
      <c r="A17" s="50" t="str">
        <f>+'[1]Access-Jul'!A17</f>
        <v>12104</v>
      </c>
      <c r="B17" s="51" t="str">
        <f>+'[1]Access-Jul'!B17</f>
        <v>TRIBUNAL REGIONAL FEDERAL DA 3A. REGIAO</v>
      </c>
      <c r="C17" s="50" t="str">
        <f>CONCATENATE('[1]Access-Jul'!C17,".",'[1]Access-Jul'!D17)</f>
        <v>02.126</v>
      </c>
      <c r="D17" s="50" t="str">
        <f>CONCATENATE('[1]Access-Jul'!E17,".",'[1]Access-Jul'!G17)</f>
        <v>0033.151W</v>
      </c>
      <c r="E17" s="51" t="str">
        <f>+'[1]Access-Jul'!F17</f>
        <v>PROGRAMA DE GESTAO E MANUTENCAO DO PODER JUDICIARIO</v>
      </c>
      <c r="F17" s="51" t="str">
        <f>+'[1]Access-Jul'!H17</f>
        <v>DESENVOLVIMENTO E IMPLANTACAO DO SISTEMA PROCESSO JUDICIAL E</v>
      </c>
      <c r="G17" s="50" t="str">
        <f>IF('[1]Access-Jul'!I17="1","F","S")</f>
        <v>F</v>
      </c>
      <c r="H17" s="50" t="str">
        <f>+'[1]Access-Jul'!J17</f>
        <v>0100</v>
      </c>
      <c r="I17" s="51" t="str">
        <f>+'[1]Access-Jul'!K17</f>
        <v>RECURSOS PRIMARIOS DE LIVRE APLICACAO</v>
      </c>
      <c r="J17" s="50" t="str">
        <f>+'[1]Access-Jul'!L17</f>
        <v>4</v>
      </c>
      <c r="K17" s="55"/>
      <c r="L17" s="55"/>
      <c r="M17" s="55"/>
      <c r="N17" s="53">
        <f t="shared" si="0"/>
        <v>0</v>
      </c>
      <c r="O17" s="55"/>
      <c r="P17" s="55">
        <f>'[1]Access-Jul'!M17</f>
        <v>900000</v>
      </c>
      <c r="Q17" s="55"/>
      <c r="R17" s="55">
        <f t="shared" si="1"/>
        <v>900000</v>
      </c>
      <c r="S17" s="56">
        <f>'[1]Access-Jul'!N17</f>
        <v>0</v>
      </c>
      <c r="T17" s="57">
        <f t="shared" si="2"/>
        <v>0</v>
      </c>
      <c r="U17" s="55">
        <f>'[1]Access-Jul'!O17</f>
        <v>0</v>
      </c>
      <c r="V17" s="57">
        <f t="shared" si="3"/>
        <v>0</v>
      </c>
      <c r="W17" s="55">
        <f>'[1]Access-Jul'!P17</f>
        <v>0</v>
      </c>
      <c r="X17" s="57">
        <f t="shared" si="4"/>
        <v>0</v>
      </c>
    </row>
    <row r="18" spans="1:24" ht="25.5" customHeight="1" x14ac:dyDescent="0.2">
      <c r="A18" s="50" t="str">
        <f>+'[1]Access-Jul'!A18</f>
        <v>12104</v>
      </c>
      <c r="B18" s="51" t="str">
        <f>+'[1]Access-Jul'!B18</f>
        <v>TRIBUNAL REGIONAL FEDERAL DA 3A. REGIAO</v>
      </c>
      <c r="C18" s="50" t="str">
        <f>CONCATENATE('[1]Access-Jul'!C18,".",'[1]Access-Jul'!D18)</f>
        <v>02.126</v>
      </c>
      <c r="D18" s="50" t="str">
        <f>CONCATENATE('[1]Access-Jul'!E18,".",'[1]Access-Jul'!G18)</f>
        <v>0033.151W</v>
      </c>
      <c r="E18" s="51" t="str">
        <f>+'[1]Access-Jul'!F18</f>
        <v>PROGRAMA DE GESTAO E MANUTENCAO DO PODER JUDICIARIO</v>
      </c>
      <c r="F18" s="51" t="str">
        <f>+'[1]Access-Jul'!H18</f>
        <v>DESENVOLVIMENTO E IMPLANTACAO DO SISTEMA PROCESSO JUDICIAL E</v>
      </c>
      <c r="G18" s="50" t="str">
        <f>IF('[1]Access-Jul'!I18="1","F","S")</f>
        <v>F</v>
      </c>
      <c r="H18" s="50" t="str">
        <f>+'[1]Access-Jul'!J18</f>
        <v>0100</v>
      </c>
      <c r="I18" s="51" t="str">
        <f>+'[1]Access-Jul'!K18</f>
        <v>RECURSOS PRIMARIOS DE LIVRE APLICACAO</v>
      </c>
      <c r="J18" s="50" t="str">
        <f>+'[1]Access-Jul'!L18</f>
        <v>3</v>
      </c>
      <c r="K18" s="53"/>
      <c r="L18" s="53"/>
      <c r="M18" s="53"/>
      <c r="N18" s="53">
        <f t="shared" si="0"/>
        <v>0</v>
      </c>
      <c r="O18" s="53"/>
      <c r="P18" s="55">
        <f>'[1]Access-Jul'!M18</f>
        <v>700000</v>
      </c>
      <c r="Q18" s="55"/>
      <c r="R18" s="55">
        <f t="shared" si="1"/>
        <v>700000</v>
      </c>
      <c r="S18" s="56">
        <f>'[1]Access-Jul'!N18</f>
        <v>249788.4</v>
      </c>
      <c r="T18" s="57">
        <f t="shared" si="2"/>
        <v>0.3568405714285714</v>
      </c>
      <c r="U18" s="55">
        <f>'[1]Access-Jul'!O18</f>
        <v>42580.22</v>
      </c>
      <c r="V18" s="57">
        <f t="shared" si="3"/>
        <v>6.0828885714285713E-2</v>
      </c>
      <c r="W18" s="55">
        <f>'[1]Access-Jul'!P18</f>
        <v>42580.22</v>
      </c>
      <c r="X18" s="57">
        <f t="shared" si="4"/>
        <v>6.0828885714285713E-2</v>
      </c>
    </row>
    <row r="19" spans="1:24" ht="25.5" customHeight="1" x14ac:dyDescent="0.2">
      <c r="A19" s="50" t="str">
        <f>+'[1]Access-Jul'!A19</f>
        <v>12104</v>
      </c>
      <c r="B19" s="51" t="str">
        <f>+'[1]Access-Jul'!B19</f>
        <v>TRIBUNAL REGIONAL FEDERAL DA 3A. REGIAO</v>
      </c>
      <c r="C19" s="50" t="str">
        <f>CONCATENATE('[1]Access-Jul'!C19,".",'[1]Access-Jul'!D19)</f>
        <v>02.301</v>
      </c>
      <c r="D19" s="50" t="str">
        <f>CONCATENATE('[1]Access-Jul'!E19,".",'[1]Access-Jul'!G19)</f>
        <v>0033.2004</v>
      </c>
      <c r="E19" s="51" t="str">
        <f>+'[1]Access-Jul'!F19</f>
        <v>PROGRAMA DE GESTAO E MANUTENCAO DO PODER JUDICIARIO</v>
      </c>
      <c r="F19" s="51" t="str">
        <f>+'[1]Access-Jul'!H19</f>
        <v>ASSISTENCIA MEDICA E ODONTOLOGICA AOS SERVIDORES CIVIS, EMPR</v>
      </c>
      <c r="G19" s="50" t="str">
        <f>IF('[1]Access-Jul'!I19="1","F","S")</f>
        <v>S</v>
      </c>
      <c r="H19" s="50" t="str">
        <f>+'[1]Access-Jul'!J19</f>
        <v>0100</v>
      </c>
      <c r="I19" s="51" t="str">
        <f>+'[1]Access-Jul'!K19</f>
        <v>RECURSOS PRIMARIOS DE LIVRE APLICACAO</v>
      </c>
      <c r="J19" s="50" t="str">
        <f>+'[1]Access-Jul'!L19</f>
        <v>3</v>
      </c>
      <c r="K19" s="53"/>
      <c r="L19" s="53"/>
      <c r="M19" s="53"/>
      <c r="N19" s="53">
        <f t="shared" si="0"/>
        <v>0</v>
      </c>
      <c r="O19" s="53"/>
      <c r="P19" s="55">
        <f>'[1]Access-Jul'!M19</f>
        <v>6584950</v>
      </c>
      <c r="Q19" s="55"/>
      <c r="R19" s="55">
        <f t="shared" si="1"/>
        <v>6584950</v>
      </c>
      <c r="S19" s="56">
        <f>'[1]Access-Jul'!N19</f>
        <v>400000</v>
      </c>
      <c r="T19" s="57">
        <f t="shared" si="2"/>
        <v>6.0744576648266123E-2</v>
      </c>
      <c r="U19" s="55">
        <f>'[1]Access-Jul'!O19</f>
        <v>0</v>
      </c>
      <c r="V19" s="57">
        <f t="shared" si="3"/>
        <v>0</v>
      </c>
      <c r="W19" s="55">
        <f>'[1]Access-Jul'!P19</f>
        <v>0</v>
      </c>
      <c r="X19" s="57">
        <f t="shared" si="4"/>
        <v>0</v>
      </c>
    </row>
    <row r="20" spans="1:24" ht="25.5" customHeight="1" x14ac:dyDescent="0.2">
      <c r="A20" s="50" t="str">
        <f>+'[1]Access-Jul'!A20</f>
        <v>12104</v>
      </c>
      <c r="B20" s="51" t="str">
        <f>+'[1]Access-Jul'!B20</f>
        <v>TRIBUNAL REGIONAL FEDERAL DA 3A. REGIAO</v>
      </c>
      <c r="C20" s="50" t="str">
        <f>CONCATENATE('[1]Access-Jul'!C20,".",'[1]Access-Jul'!D20)</f>
        <v>02.301</v>
      </c>
      <c r="D20" s="50" t="str">
        <f>CONCATENATE('[1]Access-Jul'!E20,".",'[1]Access-Jul'!G20)</f>
        <v>0033.2004</v>
      </c>
      <c r="E20" s="51" t="str">
        <f>+'[1]Access-Jul'!F20</f>
        <v>PROGRAMA DE GESTAO E MANUTENCAO DO PODER JUDICIARIO</v>
      </c>
      <c r="F20" s="51" t="str">
        <f>+'[1]Access-Jul'!H20</f>
        <v>ASSISTENCIA MEDICA E ODONTOLOGICA AOS SERVIDORES CIVIS, EMPR</v>
      </c>
      <c r="G20" s="50" t="str">
        <f>IF('[1]Access-Jul'!I20="1","F","S")</f>
        <v>S</v>
      </c>
      <c r="H20" s="50" t="str">
        <f>+'[1]Access-Jul'!J20</f>
        <v>0151</v>
      </c>
      <c r="I20" s="51" t="str">
        <f>+'[1]Access-Jul'!K20</f>
        <v>RECURSOS LIVRES DA SEGURIDADE SOCIAL</v>
      </c>
      <c r="J20" s="50" t="str">
        <f>+'[1]Access-Jul'!L20</f>
        <v>4</v>
      </c>
      <c r="K20" s="53"/>
      <c r="L20" s="53"/>
      <c r="M20" s="53"/>
      <c r="N20" s="53">
        <f t="shared" si="0"/>
        <v>0</v>
      </c>
      <c r="O20" s="53"/>
      <c r="P20" s="55">
        <f>'[1]Access-Jul'!M20</f>
        <v>0</v>
      </c>
      <c r="Q20" s="55"/>
      <c r="R20" s="55">
        <f t="shared" si="1"/>
        <v>0</v>
      </c>
      <c r="S20" s="56">
        <f>'[1]Access-Jul'!N20</f>
        <v>0</v>
      </c>
      <c r="T20" s="57">
        <f t="shared" si="2"/>
        <v>0</v>
      </c>
      <c r="U20" s="55">
        <f>'[1]Access-Jul'!O20</f>
        <v>0</v>
      </c>
      <c r="V20" s="57">
        <f t="shared" si="3"/>
        <v>0</v>
      </c>
      <c r="W20" s="55">
        <f>'[1]Access-Jul'!P20</f>
        <v>0</v>
      </c>
      <c r="X20" s="57">
        <f t="shared" si="4"/>
        <v>0</v>
      </c>
    </row>
    <row r="21" spans="1:24" ht="25.5" customHeight="1" x14ac:dyDescent="0.2">
      <c r="A21" s="50" t="str">
        <f>+'[1]Access-Jul'!A21</f>
        <v>12104</v>
      </c>
      <c r="B21" s="51" t="str">
        <f>+'[1]Access-Jul'!B21</f>
        <v>TRIBUNAL REGIONAL FEDERAL DA 3A. REGIAO</v>
      </c>
      <c r="C21" s="50" t="str">
        <f>CONCATENATE('[1]Access-Jul'!C21,".",'[1]Access-Jul'!D21)</f>
        <v>02.301</v>
      </c>
      <c r="D21" s="50" t="str">
        <f>CONCATENATE('[1]Access-Jul'!E21,".",'[1]Access-Jul'!G21)</f>
        <v>0033.2004</v>
      </c>
      <c r="E21" s="51" t="str">
        <f>+'[1]Access-Jul'!F21</f>
        <v>PROGRAMA DE GESTAO E MANUTENCAO DO PODER JUDICIARIO</v>
      </c>
      <c r="F21" s="51" t="str">
        <f>+'[1]Access-Jul'!H21</f>
        <v>ASSISTENCIA MEDICA E ODONTOLOGICA AOS SERVIDORES CIVIS, EMPR</v>
      </c>
      <c r="G21" s="50" t="str">
        <f>IF('[1]Access-Jul'!I21="1","F","S")</f>
        <v>S</v>
      </c>
      <c r="H21" s="50" t="str">
        <f>+'[1]Access-Jul'!J21</f>
        <v>0151</v>
      </c>
      <c r="I21" s="51" t="str">
        <f>+'[1]Access-Jul'!K21</f>
        <v>RECURSOS LIVRES DA SEGURIDADE SOCIAL</v>
      </c>
      <c r="J21" s="50" t="str">
        <f>+'[1]Access-Jul'!L21</f>
        <v>3</v>
      </c>
      <c r="K21" s="53"/>
      <c r="L21" s="53"/>
      <c r="M21" s="53"/>
      <c r="N21" s="53">
        <f t="shared" si="0"/>
        <v>0</v>
      </c>
      <c r="O21" s="53"/>
      <c r="P21" s="55">
        <f>'[1]Access-Jul'!M21</f>
        <v>0</v>
      </c>
      <c r="Q21" s="55"/>
      <c r="R21" s="55">
        <f t="shared" si="1"/>
        <v>0</v>
      </c>
      <c r="S21" s="56">
        <f>'[1]Access-Jul'!N21</f>
        <v>0</v>
      </c>
      <c r="T21" s="57">
        <f t="shared" si="2"/>
        <v>0</v>
      </c>
      <c r="U21" s="55">
        <f>'[1]Access-Jul'!O21</f>
        <v>0</v>
      </c>
      <c r="V21" s="57">
        <f t="shared" si="3"/>
        <v>0</v>
      </c>
      <c r="W21" s="55">
        <f>'[1]Access-Jul'!P21</f>
        <v>0</v>
      </c>
      <c r="X21" s="57">
        <f t="shared" si="4"/>
        <v>0</v>
      </c>
    </row>
    <row r="22" spans="1:24" ht="25.5" customHeight="1" x14ac:dyDescent="0.2">
      <c r="A22" s="50" t="str">
        <f>+'[1]Access-Jul'!A22</f>
        <v>12104</v>
      </c>
      <c r="B22" s="51" t="str">
        <f>+'[1]Access-Jul'!B22</f>
        <v>TRIBUNAL REGIONAL FEDERAL DA 3A. REGIAO</v>
      </c>
      <c r="C22" s="50" t="str">
        <f>CONCATENATE('[1]Access-Jul'!C22,".",'[1]Access-Jul'!D22)</f>
        <v>02.301</v>
      </c>
      <c r="D22" s="50" t="str">
        <f>CONCATENATE('[1]Access-Jul'!E22,".",'[1]Access-Jul'!G22)</f>
        <v>0033.2004</v>
      </c>
      <c r="E22" s="51" t="str">
        <f>+'[1]Access-Jul'!F22</f>
        <v>PROGRAMA DE GESTAO E MANUTENCAO DO PODER JUDICIARIO</v>
      </c>
      <c r="F22" s="51" t="str">
        <f>+'[1]Access-Jul'!H22</f>
        <v>ASSISTENCIA MEDICA E ODONTOLOGICA AOS SERVIDORES CIVIS, EMPR</v>
      </c>
      <c r="G22" s="50" t="str">
        <f>IF('[1]Access-Jul'!I22="1","F","S")</f>
        <v>S</v>
      </c>
      <c r="H22" s="50" t="str">
        <f>+'[1]Access-Jul'!J22</f>
        <v>0188</v>
      </c>
      <c r="I22" s="51" t="str">
        <f>+'[1]Access-Jul'!K22</f>
        <v>RECURSOS FINANCEIROS DE LIVRE APLICACAO</v>
      </c>
      <c r="J22" s="50" t="str">
        <f>+'[1]Access-Jul'!L22</f>
        <v>4</v>
      </c>
      <c r="K22" s="53"/>
      <c r="L22" s="53"/>
      <c r="M22" s="53"/>
      <c r="N22" s="53">
        <f t="shared" si="0"/>
        <v>0</v>
      </c>
      <c r="O22" s="53"/>
      <c r="P22" s="55">
        <f>'[1]Access-Jul'!M22</f>
        <v>20000</v>
      </c>
      <c r="Q22" s="55"/>
      <c r="R22" s="55">
        <f t="shared" si="1"/>
        <v>20000</v>
      </c>
      <c r="S22" s="56">
        <f>'[1]Access-Jul'!N22</f>
        <v>0</v>
      </c>
      <c r="T22" s="57">
        <f t="shared" si="2"/>
        <v>0</v>
      </c>
      <c r="U22" s="55">
        <f>'[1]Access-Jul'!O22</f>
        <v>0</v>
      </c>
      <c r="V22" s="57">
        <f t="shared" si="3"/>
        <v>0</v>
      </c>
      <c r="W22" s="55">
        <f>'[1]Access-Jul'!P22</f>
        <v>0</v>
      </c>
      <c r="X22" s="57">
        <f t="shared" si="4"/>
        <v>0</v>
      </c>
    </row>
    <row r="23" spans="1:24" ht="25.5" customHeight="1" x14ac:dyDescent="0.2">
      <c r="A23" s="50" t="str">
        <f>+'[1]Access-Jul'!A23</f>
        <v>12104</v>
      </c>
      <c r="B23" s="51" t="str">
        <f>+'[1]Access-Jul'!B23</f>
        <v>TRIBUNAL REGIONAL FEDERAL DA 3A. REGIAO</v>
      </c>
      <c r="C23" s="50" t="str">
        <f>CONCATENATE('[1]Access-Jul'!C23,".",'[1]Access-Jul'!D23)</f>
        <v>02.301</v>
      </c>
      <c r="D23" s="50" t="str">
        <f>CONCATENATE('[1]Access-Jul'!E23,".",'[1]Access-Jul'!G23)</f>
        <v>0033.2004</v>
      </c>
      <c r="E23" s="51" t="str">
        <f>+'[1]Access-Jul'!F23</f>
        <v>PROGRAMA DE GESTAO E MANUTENCAO DO PODER JUDICIARIO</v>
      </c>
      <c r="F23" s="51" t="str">
        <f>+'[1]Access-Jul'!H23</f>
        <v>ASSISTENCIA MEDICA E ODONTOLOGICA AOS SERVIDORES CIVIS, EMPR</v>
      </c>
      <c r="G23" s="50" t="str">
        <f>IF('[1]Access-Jul'!I23="1","F","S")</f>
        <v>S</v>
      </c>
      <c r="H23" s="50" t="str">
        <f>+'[1]Access-Jul'!J23</f>
        <v>0188</v>
      </c>
      <c r="I23" s="51" t="str">
        <f>+'[1]Access-Jul'!K23</f>
        <v>RECURSOS FINANCEIROS DE LIVRE APLICACAO</v>
      </c>
      <c r="J23" s="50" t="str">
        <f>+'[1]Access-Jul'!L23</f>
        <v>3</v>
      </c>
      <c r="K23" s="53"/>
      <c r="L23" s="53"/>
      <c r="M23" s="53"/>
      <c r="N23" s="53">
        <f t="shared" si="0"/>
        <v>0</v>
      </c>
      <c r="O23" s="53"/>
      <c r="P23" s="55">
        <f>'[1]Access-Jul'!M23</f>
        <v>17879302</v>
      </c>
      <c r="Q23" s="55"/>
      <c r="R23" s="55">
        <f t="shared" si="1"/>
        <v>17879302</v>
      </c>
      <c r="S23" s="56">
        <f>'[1]Access-Jul'!N23</f>
        <v>17689302</v>
      </c>
      <c r="T23" s="57">
        <f t="shared" si="2"/>
        <v>0.9893731869398481</v>
      </c>
      <c r="U23" s="55">
        <f>'[1]Access-Jul'!O23</f>
        <v>8308642.46</v>
      </c>
      <c r="V23" s="57">
        <f t="shared" si="3"/>
        <v>0.46470731687400324</v>
      </c>
      <c r="W23" s="55">
        <f>'[1]Access-Jul'!P23</f>
        <v>6999705.2300000004</v>
      </c>
      <c r="X23" s="57">
        <f t="shared" si="4"/>
        <v>0.39149767871251351</v>
      </c>
    </row>
    <row r="24" spans="1:24" ht="25.5" customHeight="1" x14ac:dyDescent="0.2">
      <c r="A24" s="50" t="str">
        <f>+'[1]Access-Jul'!A24</f>
        <v>12104</v>
      </c>
      <c r="B24" s="51" t="str">
        <f>+'[1]Access-Jul'!B24</f>
        <v>TRIBUNAL REGIONAL FEDERAL DA 3A. REGIAO</v>
      </c>
      <c r="C24" s="50" t="str">
        <f>CONCATENATE('[1]Access-Jul'!C24,".",'[1]Access-Jul'!D24)</f>
        <v>02.301</v>
      </c>
      <c r="D24" s="50" t="str">
        <f>CONCATENATE('[1]Access-Jul'!E24,".",'[1]Access-Jul'!G24)</f>
        <v>0033.212B</v>
      </c>
      <c r="E24" s="51" t="str">
        <f>+'[1]Access-Jul'!F24</f>
        <v>PROGRAMA DE GESTAO E MANUTENCAO DO PODER JUDICIARIO</v>
      </c>
      <c r="F24" s="51" t="str">
        <f>+'[1]Access-Jul'!H24</f>
        <v>BENEFICIOS OBRIGATORIOS AOS SERVIDORES CIVIS, EMPREGADOS, MI</v>
      </c>
      <c r="G24" s="50" t="str">
        <f>IF('[1]Access-Jul'!I24="1","F","S")</f>
        <v>F</v>
      </c>
      <c r="H24" s="50" t="str">
        <f>+'[1]Access-Jul'!J24</f>
        <v>0100</v>
      </c>
      <c r="I24" s="51" t="str">
        <f>+'[1]Access-Jul'!K24</f>
        <v>RECURSOS PRIMARIOS DE LIVRE APLICACAO</v>
      </c>
      <c r="J24" s="50" t="str">
        <f>+'[1]Access-Jul'!L24</f>
        <v>3</v>
      </c>
      <c r="K24" s="53"/>
      <c r="L24" s="53"/>
      <c r="M24" s="53"/>
      <c r="N24" s="53">
        <f t="shared" si="0"/>
        <v>0</v>
      </c>
      <c r="O24" s="53"/>
      <c r="P24" s="55">
        <f>'[1]Access-Jul'!M24</f>
        <v>22245297.809999999</v>
      </c>
      <c r="Q24" s="55"/>
      <c r="R24" s="55">
        <f t="shared" si="1"/>
        <v>22245297.809999999</v>
      </c>
      <c r="S24" s="56">
        <f>'[1]Access-Jul'!N24</f>
        <v>22245297.809999999</v>
      </c>
      <c r="T24" s="57">
        <f t="shared" si="2"/>
        <v>1</v>
      </c>
      <c r="U24" s="55">
        <f>'[1]Access-Jul'!O24</f>
        <v>12598634.65</v>
      </c>
      <c r="V24" s="57">
        <f t="shared" si="3"/>
        <v>0.56635046011101264</v>
      </c>
      <c r="W24" s="55">
        <f>'[1]Access-Jul'!P24</f>
        <v>12598634.65</v>
      </c>
      <c r="X24" s="57">
        <f t="shared" si="4"/>
        <v>0.56635046011101264</v>
      </c>
    </row>
    <row r="25" spans="1:24" ht="25.5" customHeight="1" x14ac:dyDescent="0.2">
      <c r="A25" s="50" t="str">
        <f>+'[1]Access-Jul'!A25</f>
        <v>12104</v>
      </c>
      <c r="B25" s="51" t="str">
        <f>+'[1]Access-Jul'!B25</f>
        <v>TRIBUNAL REGIONAL FEDERAL DA 3A. REGIAO</v>
      </c>
      <c r="C25" s="50" t="str">
        <f>CONCATENATE('[1]Access-Jul'!C25,".",'[1]Access-Jul'!D25)</f>
        <v>02.846</v>
      </c>
      <c r="D25" s="50" t="str">
        <f>CONCATENATE('[1]Access-Jul'!E25,".",'[1]Access-Jul'!G25)</f>
        <v>0033.09HB</v>
      </c>
      <c r="E25" s="51" t="str">
        <f>+'[1]Access-Jul'!F25</f>
        <v>PROGRAMA DE GESTAO E MANUTENCAO DO PODER JUDICIARIO</v>
      </c>
      <c r="F25" s="51" t="str">
        <f>+'[1]Access-Jul'!H25</f>
        <v>CONTRIBUICAO DA UNIAO, DE SUAS AUTARQUIAS E FUNDACOES PARA O</v>
      </c>
      <c r="G25" s="50" t="str">
        <f>IF('[1]Access-Jul'!I25="1","F","S")</f>
        <v>F</v>
      </c>
      <c r="H25" s="50" t="str">
        <f>+'[1]Access-Jul'!J25</f>
        <v>0100</v>
      </c>
      <c r="I25" s="51" t="str">
        <f>+'[1]Access-Jul'!K25</f>
        <v>RECURSOS PRIMARIOS DE LIVRE APLICACAO</v>
      </c>
      <c r="J25" s="50" t="str">
        <f>+'[1]Access-Jul'!L25</f>
        <v>1</v>
      </c>
      <c r="K25" s="53"/>
      <c r="L25" s="53"/>
      <c r="M25" s="53"/>
      <c r="N25" s="53">
        <f t="shared" si="0"/>
        <v>0</v>
      </c>
      <c r="O25" s="53"/>
      <c r="P25" s="55">
        <f>'[1]Access-Jul'!M25</f>
        <v>45535795.479999997</v>
      </c>
      <c r="Q25" s="55"/>
      <c r="R25" s="55">
        <f t="shared" si="1"/>
        <v>45535795.479999997</v>
      </c>
      <c r="S25" s="56">
        <f>'[1]Access-Jul'!N25</f>
        <v>45535795.479999997</v>
      </c>
      <c r="T25" s="57">
        <f t="shared" si="2"/>
        <v>1</v>
      </c>
      <c r="U25" s="55">
        <f>'[1]Access-Jul'!O25</f>
        <v>45535795.479999997</v>
      </c>
      <c r="V25" s="57">
        <f t="shared" si="3"/>
        <v>1</v>
      </c>
      <c r="W25" s="55">
        <f>'[1]Access-Jul'!P25</f>
        <v>45535795.479999997</v>
      </c>
      <c r="X25" s="57">
        <f t="shared" si="4"/>
        <v>1</v>
      </c>
    </row>
    <row r="26" spans="1:24" ht="25.5" customHeight="1" x14ac:dyDescent="0.2">
      <c r="A26" s="50" t="str">
        <f>+'[1]Access-Jul'!A26</f>
        <v>12104</v>
      </c>
      <c r="B26" s="51" t="str">
        <f>+'[1]Access-Jul'!B26</f>
        <v>TRIBUNAL REGIONAL FEDERAL DA 3A. REGIAO</v>
      </c>
      <c r="C26" s="50" t="str">
        <f>CONCATENATE('[1]Access-Jul'!C26,".",'[1]Access-Jul'!D26)</f>
        <v>09.272</v>
      </c>
      <c r="D26" s="50" t="str">
        <f>CONCATENATE('[1]Access-Jul'!E26,".",'[1]Access-Jul'!G26)</f>
        <v>0033.0181</v>
      </c>
      <c r="E26" s="51" t="str">
        <f>+'[1]Access-Jul'!F26</f>
        <v>PROGRAMA DE GESTAO E MANUTENCAO DO PODER JUDICIARIO</v>
      </c>
      <c r="F26" s="51" t="str">
        <f>+'[1]Access-Jul'!H26</f>
        <v>APOSENTADORIAS E PENSOES CIVIS DA UNIAO</v>
      </c>
      <c r="G26" s="50" t="str">
        <f>IF('[1]Access-Jul'!I26="1","F","S")</f>
        <v>S</v>
      </c>
      <c r="H26" s="50" t="str">
        <f>+'[1]Access-Jul'!J26</f>
        <v>0156</v>
      </c>
      <c r="I26" s="51" t="str">
        <f>+'[1]Access-Jul'!K26</f>
        <v>CONTRIB.DO SERV.PARA O PLANO SEG.SOC.SERV.PUB</v>
      </c>
      <c r="J26" s="50" t="str">
        <f>+'[1]Access-Jul'!L26</f>
        <v>1</v>
      </c>
      <c r="K26" s="53"/>
      <c r="L26" s="53"/>
      <c r="M26" s="53"/>
      <c r="N26" s="53">
        <f t="shared" si="0"/>
        <v>0</v>
      </c>
      <c r="O26" s="53"/>
      <c r="P26" s="55">
        <f>'[1]Access-Jul'!M26</f>
        <v>62559150</v>
      </c>
      <c r="Q26" s="55"/>
      <c r="R26" s="55">
        <f t="shared" si="1"/>
        <v>62559150</v>
      </c>
      <c r="S26" s="56">
        <f>'[1]Access-Jul'!N26</f>
        <v>62559150</v>
      </c>
      <c r="T26" s="57">
        <f t="shared" si="2"/>
        <v>1</v>
      </c>
      <c r="U26" s="55">
        <f>'[1]Access-Jul'!O26</f>
        <v>62559150</v>
      </c>
      <c r="V26" s="57">
        <f t="shared" si="3"/>
        <v>1</v>
      </c>
      <c r="W26" s="55">
        <f>'[1]Access-Jul'!P26</f>
        <v>62559150</v>
      </c>
      <c r="X26" s="57">
        <f t="shared" si="4"/>
        <v>1</v>
      </c>
    </row>
    <row r="27" spans="1:24" ht="25.5" customHeight="1" x14ac:dyDescent="0.2">
      <c r="A27" s="50" t="str">
        <f>+'[1]Access-Jul'!A27</f>
        <v>12104</v>
      </c>
      <c r="B27" s="51" t="str">
        <f>+'[1]Access-Jul'!B27</f>
        <v>TRIBUNAL REGIONAL FEDERAL DA 3A. REGIAO</v>
      </c>
      <c r="C27" s="50" t="str">
        <f>CONCATENATE('[1]Access-Jul'!C27,".",'[1]Access-Jul'!D27)</f>
        <v>09.272</v>
      </c>
      <c r="D27" s="50" t="str">
        <f>CONCATENATE('[1]Access-Jul'!E27,".",'[1]Access-Jul'!G27)</f>
        <v>0033.0181</v>
      </c>
      <c r="E27" s="51" t="str">
        <f>+'[1]Access-Jul'!F27</f>
        <v>PROGRAMA DE GESTAO E MANUTENCAO DO PODER JUDICIARIO</v>
      </c>
      <c r="F27" s="51" t="str">
        <f>+'[1]Access-Jul'!H27</f>
        <v>APOSENTADORIAS E PENSOES CIVIS DA UNIAO</v>
      </c>
      <c r="G27" s="50" t="str">
        <f>IF('[1]Access-Jul'!I27="1","F","S")</f>
        <v>S</v>
      </c>
      <c r="H27" s="50" t="str">
        <f>+'[1]Access-Jul'!J27</f>
        <v>0169</v>
      </c>
      <c r="I27" s="51" t="str">
        <f>+'[1]Access-Jul'!K27</f>
        <v>CONTR.PATRONAL PARA O PLANO SEG.SOC.SERV.PUB.</v>
      </c>
      <c r="J27" s="50" t="str">
        <f>+'[1]Access-Jul'!L27</f>
        <v>1</v>
      </c>
      <c r="K27" s="53"/>
      <c r="L27" s="53"/>
      <c r="M27" s="53"/>
      <c r="N27" s="53">
        <f t="shared" si="0"/>
        <v>0</v>
      </c>
      <c r="O27" s="53"/>
      <c r="P27" s="55">
        <f>'[1]Access-Jul'!M27</f>
        <v>31084956.98</v>
      </c>
      <c r="Q27" s="55"/>
      <c r="R27" s="55">
        <f t="shared" si="1"/>
        <v>31084956.98</v>
      </c>
      <c r="S27" s="56">
        <f>'[1]Access-Jul'!N27</f>
        <v>31084956.98</v>
      </c>
      <c r="T27" s="57">
        <f t="shared" si="2"/>
        <v>1</v>
      </c>
      <c r="U27" s="55">
        <f>'[1]Access-Jul'!O27</f>
        <v>31084956.98</v>
      </c>
      <c r="V27" s="57">
        <f t="shared" si="3"/>
        <v>1</v>
      </c>
      <c r="W27" s="55">
        <f>'[1]Access-Jul'!P27</f>
        <v>29058075.629999999</v>
      </c>
      <c r="X27" s="57">
        <f t="shared" si="4"/>
        <v>0.93479542689075967</v>
      </c>
    </row>
    <row r="28" spans="1:24" ht="25.5" customHeight="1" x14ac:dyDescent="0.2">
      <c r="A28" s="50" t="str">
        <f>+'[1]Access-Jul'!A28</f>
        <v>12104</v>
      </c>
      <c r="B28" s="51" t="str">
        <f>+'[1]Access-Jul'!B28</f>
        <v>TRIBUNAL REGIONAL FEDERAL DA 3A. REGIAO</v>
      </c>
      <c r="C28" s="50" t="str">
        <f>CONCATENATE('[1]Access-Jul'!C28,".",'[1]Access-Jul'!D28)</f>
        <v>28.846</v>
      </c>
      <c r="D28" s="50" t="str">
        <f>CONCATENATE('[1]Access-Jul'!E28,".",'[1]Access-Jul'!G28)</f>
        <v>0909.00S6</v>
      </c>
      <c r="E28" s="51" t="str">
        <f>+'[1]Access-Jul'!F28</f>
        <v>OPERACOES ESPECIAIS: OUTROS ENCARGOS ESPECIAIS</v>
      </c>
      <c r="F28" s="51" t="str">
        <f>+'[1]Access-Jul'!H28</f>
        <v>BENEFICIO ESPECIAL E DEMAIS COMPLEMENTACOES DE APOSENTADORIA</v>
      </c>
      <c r="G28" s="50" t="str">
        <f>IF('[1]Access-Jul'!I28="1","F","S")</f>
        <v>S</v>
      </c>
      <c r="H28" s="50" t="str">
        <f>+'[1]Access-Jul'!J28</f>
        <v>0151</v>
      </c>
      <c r="I28" s="51" t="str">
        <f>+'[1]Access-Jul'!K28</f>
        <v>RECURSOS LIVRES DA SEGURIDADE SOCIAL</v>
      </c>
      <c r="J28" s="50" t="str">
        <f>+'[1]Access-Jul'!L28</f>
        <v>1</v>
      </c>
      <c r="K28" s="53"/>
      <c r="L28" s="53"/>
      <c r="M28" s="53"/>
      <c r="N28" s="53">
        <f t="shared" si="0"/>
        <v>0</v>
      </c>
      <c r="O28" s="53"/>
      <c r="P28" s="55">
        <f>'[1]Access-Jul'!M28</f>
        <v>6535.98</v>
      </c>
      <c r="Q28" s="55"/>
      <c r="R28" s="55">
        <f t="shared" si="1"/>
        <v>6535.98</v>
      </c>
      <c r="S28" s="56">
        <f>'[1]Access-Jul'!N28</f>
        <v>6535.98</v>
      </c>
      <c r="T28" s="57">
        <f t="shared" si="2"/>
        <v>1</v>
      </c>
      <c r="U28" s="55">
        <f>'[1]Access-Jul'!O28</f>
        <v>6535.98</v>
      </c>
      <c r="V28" s="57">
        <f t="shared" si="3"/>
        <v>1</v>
      </c>
      <c r="W28" s="55">
        <f>'[1]Access-Jul'!P28</f>
        <v>6535.98</v>
      </c>
      <c r="X28" s="57">
        <f t="shared" si="4"/>
        <v>1</v>
      </c>
    </row>
    <row r="29" spans="1:24" ht="25.5" customHeight="1" thickBot="1" x14ac:dyDescent="0.25">
      <c r="A29" s="50" t="str">
        <f>+'[1]Access-Jul'!A29</f>
        <v>12104</v>
      </c>
      <c r="B29" s="51" t="str">
        <f>+'[1]Access-Jul'!B29</f>
        <v>TRIBUNAL REGIONAL FEDERAL DA 3A. REGIAO</v>
      </c>
      <c r="C29" s="50" t="str">
        <f>CONCATENATE('[1]Access-Jul'!C29,".",'[1]Access-Jul'!D29)</f>
        <v>28.846</v>
      </c>
      <c r="D29" s="50" t="str">
        <f>CONCATENATE('[1]Access-Jul'!E29,".",'[1]Access-Jul'!G29)</f>
        <v>0909.0536</v>
      </c>
      <c r="E29" s="51" t="str">
        <f>+'[1]Access-Jul'!F29</f>
        <v>OPERACOES ESPECIAIS: OUTROS ENCARGOS ESPECIAIS</v>
      </c>
      <c r="F29" s="51" t="str">
        <f>+'[1]Access-Jul'!H29</f>
        <v>BENEFICIOS E PENSOES INDENIZATORIAS DECORRENTES DE LEGISLACA</v>
      </c>
      <c r="G29" s="50" t="str">
        <f>IF('[1]Access-Jul'!I29="1","F","S")</f>
        <v>S</v>
      </c>
      <c r="H29" s="50" t="str">
        <f>+'[1]Access-Jul'!J29</f>
        <v>0151</v>
      </c>
      <c r="I29" s="51" t="str">
        <f>+'[1]Access-Jul'!K29</f>
        <v>RECURSOS LIVRES DA SEGURIDADE SOCIAL</v>
      </c>
      <c r="J29" s="50" t="str">
        <f>+'[1]Access-Jul'!L29</f>
        <v>3</v>
      </c>
      <c r="K29" s="53"/>
      <c r="L29" s="53"/>
      <c r="M29" s="53"/>
      <c r="N29" s="53">
        <f t="shared" si="0"/>
        <v>0</v>
      </c>
      <c r="O29" s="53"/>
      <c r="P29" s="55">
        <f>'[1]Access-Jul'!M29</f>
        <v>24000</v>
      </c>
      <c r="Q29" s="55"/>
      <c r="R29" s="55">
        <f t="shared" si="1"/>
        <v>24000</v>
      </c>
      <c r="S29" s="56">
        <f>'[1]Access-Jul'!N29</f>
        <v>24000</v>
      </c>
      <c r="T29" s="57">
        <f t="shared" si="2"/>
        <v>1</v>
      </c>
      <c r="U29" s="55">
        <f>'[1]Access-Jul'!O29</f>
        <v>13294.51</v>
      </c>
      <c r="V29" s="57">
        <f t="shared" si="3"/>
        <v>0.5539379166666667</v>
      </c>
      <c r="W29" s="55">
        <f>'[1]Access-Jul'!P29</f>
        <v>13294.51</v>
      </c>
      <c r="X29" s="57">
        <f t="shared" si="4"/>
        <v>0.5539379166666667</v>
      </c>
    </row>
    <row r="30" spans="1:24" ht="25.5" customHeight="1" thickBot="1" x14ac:dyDescent="0.25">
      <c r="A30" s="15" t="s">
        <v>48</v>
      </c>
      <c r="B30" s="58"/>
      <c r="C30" s="58"/>
      <c r="D30" s="58"/>
      <c r="E30" s="58"/>
      <c r="F30" s="58"/>
      <c r="G30" s="58"/>
      <c r="H30" s="58"/>
      <c r="I30" s="58"/>
      <c r="J30" s="16"/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60">
        <f>SUM(P10:P29)</f>
        <v>503638740.53000003</v>
      </c>
      <c r="Q30" s="60">
        <f>SUM(Q10:Q29)</f>
        <v>0</v>
      </c>
      <c r="R30" s="60">
        <f>SUM(R10:R29)</f>
        <v>503638740.53000003</v>
      </c>
      <c r="S30" s="60">
        <f>SUM(S10:S29)</f>
        <v>460756035.56000006</v>
      </c>
      <c r="T30" s="61">
        <f t="shared" si="2"/>
        <v>0.91485423673946786</v>
      </c>
      <c r="U30" s="60">
        <f>SUM(U10:U29)</f>
        <v>415300591.93000007</v>
      </c>
      <c r="V30" s="61">
        <f t="shared" si="3"/>
        <v>0.82460017172817557</v>
      </c>
      <c r="W30" s="60">
        <f>SUM(W10:W29)</f>
        <v>407011271.25</v>
      </c>
      <c r="X30" s="61">
        <f t="shared" si="4"/>
        <v>0.80814130942684248</v>
      </c>
    </row>
    <row r="31" spans="1:24" ht="25.5" customHeight="1" x14ac:dyDescent="0.2">
      <c r="A31" s="62" t="s">
        <v>49</v>
      </c>
      <c r="B31" s="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25.5" customHeight="1" x14ac:dyDescent="0.2">
      <c r="A32" s="62" t="s">
        <v>50</v>
      </c>
      <c r="B32" s="63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  <row r="33" spans="1:13" ht="25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25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25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2022-08-22T17:20:45Z</dcterms:created>
  <dcterms:modified xsi:type="dcterms:W3CDTF">2022-08-22T17:21:15Z</dcterms:modified>
</cp:coreProperties>
</file>