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0 - Outubro\Publicacao internet TRF\Anexo II\090029\"/>
    </mc:Choice>
  </mc:AlternateContent>
  <bookViews>
    <workbookView xWindow="0" yWindow="0" windowWidth="28800" windowHeight="11775"/>
  </bookViews>
  <sheets>
    <sheet name="Out" sheetId="1" r:id="rId1"/>
  </sheets>
  <externalReferences>
    <externalReference r:id="rId2"/>
  </externalReferences>
  <definedNames>
    <definedName name="_xlnm.Print_Area" localSheetId="0">Out!$A$1:$X$34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U30" i="1"/>
  <c r="S30" i="1"/>
  <c r="Q30" i="1"/>
  <c r="P30" i="1"/>
  <c r="R30" i="1" s="1"/>
  <c r="X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R29" i="1" s="1"/>
  <c r="X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R25" i="1" s="1"/>
  <c r="V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X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V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V16" i="1" s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R13" i="1" s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W9" i="1"/>
  <c r="U9" i="1"/>
  <c r="U31" i="1" s="1"/>
  <c r="S9" i="1"/>
  <c r="Q9" i="1"/>
  <c r="R9" i="1" s="1"/>
  <c r="P9" i="1"/>
  <c r="N9" i="1"/>
  <c r="J9" i="1"/>
  <c r="I9" i="1"/>
  <c r="H9" i="1"/>
  <c r="G9" i="1"/>
  <c r="F9" i="1"/>
  <c r="E9" i="1"/>
  <c r="D9" i="1"/>
  <c r="C9" i="1"/>
  <c r="B9" i="1"/>
  <c r="A9" i="1"/>
  <c r="R31" i="1" l="1"/>
  <c r="Q31" i="1"/>
  <c r="P31" i="1"/>
  <c r="V31" i="1"/>
  <c r="V9" i="1"/>
  <c r="V10" i="1"/>
  <c r="V11" i="1"/>
  <c r="V12" i="1"/>
  <c r="V18" i="1"/>
  <c r="V19" i="1"/>
  <c r="V20" i="1"/>
  <c r="V21" i="1"/>
  <c r="V22" i="1"/>
  <c r="V23" i="1"/>
  <c r="V26" i="1"/>
  <c r="V28" i="1"/>
  <c r="V13" i="1"/>
  <c r="V24" i="1"/>
  <c r="V29" i="1"/>
  <c r="V30" i="1"/>
  <c r="T9" i="1"/>
  <c r="X9" i="1"/>
  <c r="T10" i="1"/>
  <c r="T11" i="1"/>
  <c r="T12" i="1"/>
  <c r="T13" i="1"/>
  <c r="T14" i="1"/>
  <c r="X14" i="1"/>
  <c r="T15" i="1"/>
  <c r="X15" i="1"/>
  <c r="T16" i="1"/>
  <c r="X16" i="1"/>
  <c r="T17" i="1"/>
  <c r="X17" i="1"/>
  <c r="T18" i="1"/>
  <c r="T19" i="1"/>
  <c r="T20" i="1"/>
  <c r="T21" i="1"/>
  <c r="T22" i="1"/>
  <c r="T23" i="1"/>
  <c r="T24" i="1"/>
  <c r="T25" i="1"/>
  <c r="X25" i="1"/>
  <c r="T26" i="1"/>
  <c r="T27" i="1"/>
  <c r="X27" i="1"/>
  <c r="T28" i="1"/>
  <c r="T29" i="1"/>
  <c r="T30" i="1"/>
  <c r="S31" i="1"/>
  <c r="T31" i="1" s="1"/>
  <c r="W31" i="1"/>
  <c r="X31" i="1" s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<sst xmlns="http://schemas.openxmlformats.org/spreadsheetml/2006/main" count="56" uniqueCount="52">
  <si>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</si>
  <si>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</si>
  <si>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</si>
  <si>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</si>
  <si>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</si>
  <si>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</si>
  <si>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</si>
  <si>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</si>
  <si>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</si>
  <si>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</si>
  <si>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</si>
  <si>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</si>
  <si>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</si>
  <si>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</si>
  <si>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</si>
  <si>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</si>
  <si>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</si>
  <si>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</si>
  <si>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</si>
  <si>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</si>
  <si>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</si>
  <si>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</si>
  <si>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</si>
  <si>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</si>
  <si>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</si>
  <si>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</si>
  <si>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</si>
  <si>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</si>
  <si>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</si>
  <si>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</si>
  <si>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</si>
  <si>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</si>
  <si>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</si>
  <si>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</si>
  <si>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</si>
  <si>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</si>
  <si>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</si>
  <si>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</si>
  <si>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</si>
  <si>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</si>
  <si>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</si>
  <si>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</si>
  <si>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</si>
  <si>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</si>
  <si>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</si>
  <si>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</si>
  <si>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</si>
  <si>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</si>
  <si>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</si>
  <si>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</si>
  <si>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</si>
  <si>
    <t xml:space="preserve">         3.  Não consta o orçamento recebido da UG 090017 para execução descentralizada na ação REFORMA DO ANEXO ADMINISTRATIVO PRESIDENTE WILSION no valor de R$ 1.570.120,00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</si>
</sst>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5000</v>
          </cell>
          <cell r="O9">
            <v>5000</v>
          </cell>
          <cell r="P9">
            <v>536.83000000000004</v>
          </cell>
          <cell r="Q9">
            <v>398.15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4</v>
          </cell>
          <cell r="M10">
            <v>25068048</v>
          </cell>
          <cell r="O10">
            <v>17771561.960000001</v>
          </cell>
          <cell r="P10">
            <v>1509516.04</v>
          </cell>
          <cell r="Q10">
            <v>1350516.04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47877201.490000002</v>
          </cell>
          <cell r="N11">
            <v>45860.12</v>
          </cell>
          <cell r="O11">
            <v>36724188.009999998</v>
          </cell>
          <cell r="P11">
            <v>24295057.739999998</v>
          </cell>
          <cell r="Q11">
            <v>23329231.289999999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4</v>
          </cell>
          <cell r="M12">
            <v>628988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8644689</v>
          </cell>
          <cell r="O13">
            <v>8055074.9500000002</v>
          </cell>
          <cell r="P13">
            <v>5936952.0899999999</v>
          </cell>
          <cell r="Q13">
            <v>5500559.0199999996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332266181.06999999</v>
          </cell>
          <cell r="O14">
            <v>332263551.91000003</v>
          </cell>
          <cell r="P14">
            <v>332263551.91000003</v>
          </cell>
          <cell r="Q14">
            <v>331154422.91000003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143000</v>
          </cell>
          <cell r="O15">
            <v>49472.14</v>
          </cell>
          <cell r="P15">
            <v>41972.14</v>
          </cell>
          <cell r="Q15">
            <v>41972.14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4712500</v>
          </cell>
          <cell r="O16">
            <v>2638912</v>
          </cell>
          <cell r="P16">
            <v>388647.54</v>
          </cell>
          <cell r="Q16">
            <v>268373.06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  <cell r="O17">
            <v>899080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O18">
            <v>257915.92</v>
          </cell>
          <cell r="P18">
            <v>184062.25</v>
          </cell>
          <cell r="Q18">
            <v>184062.25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6584950</v>
          </cell>
          <cell r="O19">
            <v>392906.42</v>
          </cell>
          <cell r="P19">
            <v>193351.58</v>
          </cell>
          <cell r="Q19">
            <v>193351.58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0188</v>
          </cell>
          <cell r="K22" t="str">
            <v>RECURSOS FINANCEIROS DE LIVRE APLICACAO</v>
          </cell>
          <cell r="L22" t="str">
            <v>4</v>
          </cell>
          <cell r="M22">
            <v>20000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0188</v>
          </cell>
          <cell r="K23" t="str">
            <v>RECURSOS FINANCEIROS DE LIVRE APLICACAO</v>
          </cell>
          <cell r="L23" t="str">
            <v>3</v>
          </cell>
          <cell r="M23">
            <v>17879302</v>
          </cell>
          <cell r="O23">
            <v>17718636.489999998</v>
          </cell>
          <cell r="P23">
            <v>14987950.75</v>
          </cell>
          <cell r="Q23">
            <v>14987950.75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3</v>
          </cell>
          <cell r="M24">
            <v>22296972.809999999</v>
          </cell>
          <cell r="O24">
            <v>21738972.809999999</v>
          </cell>
          <cell r="P24">
            <v>18069564.16</v>
          </cell>
          <cell r="Q24">
            <v>18069564.16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0033</v>
          </cell>
          <cell r="F25" t="str">
            <v>PROGRAMA DE GESTAO E MANUTENCAO DO PODER JUDICIARIO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65116262.859999999</v>
          </cell>
          <cell r="O25">
            <v>65116262.859999999</v>
          </cell>
          <cell r="P25">
            <v>65116262.859999999</v>
          </cell>
          <cell r="Q25">
            <v>65116262.859999999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0156</v>
          </cell>
          <cell r="K26" t="str">
            <v>CONTRIB.DO SERV.PARA O PLANO SEG.SOC.SERV.PUB</v>
          </cell>
          <cell r="L26" t="str">
            <v>1</v>
          </cell>
          <cell r="M26">
            <v>62559150</v>
          </cell>
          <cell r="O26">
            <v>62559150</v>
          </cell>
          <cell r="P26">
            <v>62559094.530000001</v>
          </cell>
          <cell r="Q26">
            <v>62559094.530000001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0169</v>
          </cell>
          <cell r="K27" t="str">
            <v>CONTR.PATRONAL PARA O PLANO SEG.SOC.SERV.PUB.</v>
          </cell>
          <cell r="L27" t="str">
            <v>1</v>
          </cell>
          <cell r="M27">
            <v>69206705.700000003</v>
          </cell>
          <cell r="O27">
            <v>69204343.640000001</v>
          </cell>
          <cell r="P27">
            <v>69204343.640000001</v>
          </cell>
          <cell r="Q27">
            <v>68566028.340000004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00S6</v>
          </cell>
          <cell r="H28" t="str">
            <v>BENEFICIO ESPECIAL E DEMAIS COMPLEMENTACOES DE APOSENTADORIA</v>
          </cell>
          <cell r="I28" t="str">
            <v>2</v>
          </cell>
          <cell r="J28" t="str">
            <v>0100</v>
          </cell>
          <cell r="K28" t="str">
            <v>RECURSOS PRIMARIOS DE LIVRE APLICACAO</v>
          </cell>
          <cell r="L28" t="str">
            <v>1</v>
          </cell>
          <cell r="M28">
            <v>55359.8</v>
          </cell>
          <cell r="O28">
            <v>55359.8</v>
          </cell>
          <cell r="P28">
            <v>55359.8</v>
          </cell>
          <cell r="Q28">
            <v>55359.8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00S6</v>
          </cell>
          <cell r="H29" t="str">
            <v>BENEFICIO ESPECIAL E DEMAIS COMPLEMENTACOES DE APOSENTADORIA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1</v>
          </cell>
          <cell r="M29">
            <v>10000</v>
          </cell>
          <cell r="O29">
            <v>10000</v>
          </cell>
          <cell r="P29">
            <v>10000</v>
          </cell>
          <cell r="Q29">
            <v>10000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28</v>
          </cell>
          <cell r="D30" t="str">
            <v>846</v>
          </cell>
          <cell r="E30" t="str">
            <v>0909</v>
          </cell>
          <cell r="F30" t="str">
            <v>OPERACOES ESPECIAIS: OUTROS ENCARGOS ESPECIAIS</v>
          </cell>
          <cell r="G30" t="str">
            <v>0536</v>
          </cell>
          <cell r="H30" t="str">
            <v>BENEFICIOS E PENSOES INDENIZATORIAS DECORRENTES DE LEGISLACA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24000</v>
          </cell>
          <cell r="O30">
            <v>24000</v>
          </cell>
          <cell r="P30">
            <v>18917.919999999998</v>
          </cell>
          <cell r="Q30">
            <v>18917.919999999998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="85" zoomScaleNormal="100" zoomScaleSheetLayoutView="85" workbookViewId="0"/>
  </sheetViews>
  <sheetFormatPr defaultColWidth="9.140625" defaultRowHeight="25.5" customHeight="1" x14ac:dyDescent="0.2"/>
  <cols>
    <col min="1" max="1" width="14.8554687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28515625" style="65" customWidth="1"/>
    <col min="17" max="17" width="13.7109375" style="64" customWidth="1"/>
    <col min="18" max="18" width="13" style="65" customWidth="1"/>
    <col min="19" max="19" width="13" style="64" customWidth="1"/>
    <col min="20" max="20" width="9.28515625" style="65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44835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thickBot="1" x14ac:dyDescent="0.25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11" t="s">
        <v>7</v>
      </c>
      <c r="B6" s="12"/>
      <c r="C6" s="12"/>
      <c r="D6" s="12"/>
      <c r="E6" s="12"/>
      <c r="F6" s="12"/>
      <c r="G6" s="12"/>
      <c r="H6" s="12"/>
      <c r="I6" s="12"/>
      <c r="J6" s="13"/>
      <c r="K6" s="14" t="s">
        <v>8</v>
      </c>
      <c r="L6" s="15" t="s">
        <v>9</v>
      </c>
      <c r="M6" s="16"/>
      <c r="N6" s="14" t="s">
        <v>10</v>
      </c>
      <c r="O6" s="14" t="s">
        <v>11</v>
      </c>
      <c r="P6" s="11" t="s">
        <v>12</v>
      </c>
      <c r="Q6" s="13"/>
      <c r="R6" s="14" t="s">
        <v>13</v>
      </c>
      <c r="S6" s="11" t="s">
        <v>14</v>
      </c>
      <c r="T6" s="12"/>
      <c r="U6" s="12"/>
      <c r="V6" s="12"/>
      <c r="W6" s="12"/>
      <c r="X6" s="13"/>
    </row>
    <row r="7" spans="1:24" ht="25.5" customHeight="1" x14ac:dyDescent="0.2">
      <c r="A7" s="17" t="s">
        <v>15</v>
      </c>
      <c r="B7" s="18"/>
      <c r="C7" s="19" t="s">
        <v>16</v>
      </c>
      <c r="D7" s="19" t="s">
        <v>17</v>
      </c>
      <c r="E7" s="20" t="s">
        <v>18</v>
      </c>
      <c r="F7" s="21"/>
      <c r="G7" s="19" t="s">
        <v>19</v>
      </c>
      <c r="H7" s="22" t="s">
        <v>20</v>
      </c>
      <c r="I7" s="23"/>
      <c r="J7" s="19" t="s">
        <v>21</v>
      </c>
      <c r="K7" s="24"/>
      <c r="L7" s="25" t="s">
        <v>22</v>
      </c>
      <c r="M7" s="25" t="s">
        <v>23</v>
      </c>
      <c r="N7" s="24"/>
      <c r="O7" s="24"/>
      <c r="P7" s="26" t="s">
        <v>24</v>
      </c>
      <c r="Q7" s="26" t="s">
        <v>25</v>
      </c>
      <c r="R7" s="24"/>
      <c r="S7" s="27" t="s">
        <v>26</v>
      </c>
      <c r="T7" s="28" t="s">
        <v>27</v>
      </c>
      <c r="U7" s="27" t="s">
        <v>28</v>
      </c>
      <c r="V7" s="29" t="s">
        <v>27</v>
      </c>
      <c r="W7" s="30" t="s">
        <v>29</v>
      </c>
      <c r="X7" s="29" t="s">
        <v>27</v>
      </c>
    </row>
    <row r="8" spans="1:24" ht="25.5" customHeight="1" thickBot="1" x14ac:dyDescent="0.25">
      <c r="A8" s="31" t="s">
        <v>30</v>
      </c>
      <c r="B8" s="31" t="s">
        <v>31</v>
      </c>
      <c r="C8" s="32"/>
      <c r="D8" s="32"/>
      <c r="E8" s="33" t="s">
        <v>32</v>
      </c>
      <c r="F8" s="33" t="s">
        <v>33</v>
      </c>
      <c r="G8" s="32"/>
      <c r="H8" s="33" t="s">
        <v>30</v>
      </c>
      <c r="I8" s="33" t="s">
        <v>31</v>
      </c>
      <c r="J8" s="32"/>
      <c r="K8" s="31" t="s">
        <v>34</v>
      </c>
      <c r="L8" s="34" t="s">
        <v>35</v>
      </c>
      <c r="M8" s="34" t="s">
        <v>36</v>
      </c>
      <c r="N8" s="34" t="s">
        <v>37</v>
      </c>
      <c r="O8" s="34" t="s">
        <v>38</v>
      </c>
      <c r="P8" s="34" t="s">
        <v>39</v>
      </c>
      <c r="Q8" s="34" t="s">
        <v>40</v>
      </c>
      <c r="R8" s="31" t="s">
        <v>41</v>
      </c>
      <c r="S8" s="35" t="s">
        <v>42</v>
      </c>
      <c r="T8" s="36" t="s">
        <v>43</v>
      </c>
      <c r="U8" s="35" t="s">
        <v>44</v>
      </c>
      <c r="V8" s="36" t="s">
        <v>45</v>
      </c>
      <c r="W8" s="37" t="s">
        <v>46</v>
      </c>
      <c r="X8" s="36" t="s">
        <v>47</v>
      </c>
    </row>
    <row r="9" spans="1:24" ht="25.5" customHeight="1" x14ac:dyDescent="0.2">
      <c r="A9" s="38" t="str">
        <f>+'[1]Access-Out'!A9</f>
        <v>12104</v>
      </c>
      <c r="B9" s="39" t="str">
        <f>+'[1]Access-Out'!B9</f>
        <v>TRIBUNAL REGIONAL FEDERAL DA 3A. REGIAO</v>
      </c>
      <c r="C9" s="40" t="str">
        <f>CONCATENATE('[1]Access-Out'!C9,".",'[1]Access-Out'!D9)</f>
        <v>02.061</v>
      </c>
      <c r="D9" s="40" t="str">
        <f>CONCATENATE('[1]Access-Out'!E9,".",'[1]Access-Out'!G9)</f>
        <v>0033.4224</v>
      </c>
      <c r="E9" s="39" t="str">
        <f>+'[1]Access-Out'!F9</f>
        <v>PROGRAMA DE GESTAO E MANUTENCAO DO PODER JUDICIARIO</v>
      </c>
      <c r="F9" s="41" t="str">
        <f>+'[1]Access-Out'!H9</f>
        <v>ASSISTENCIA JURIDICA A PESSOAS CARENTES</v>
      </c>
      <c r="G9" s="38" t="str">
        <f>IF('[1]Access-Out'!I9="1","F","S")</f>
        <v>F</v>
      </c>
      <c r="H9" s="38" t="str">
        <f>+'[1]Access-Out'!J9</f>
        <v>0100</v>
      </c>
      <c r="I9" s="42" t="str">
        <f>+'[1]Access-Out'!K9</f>
        <v>RECURSOS PRIMARIOS DE LIVRE APLICACAO</v>
      </c>
      <c r="J9" s="38" t="str">
        <f>+'[1]Access-Out'!L9</f>
        <v>3</v>
      </c>
      <c r="K9" s="43"/>
      <c r="L9" s="44"/>
      <c r="M9" s="44"/>
      <c r="N9" s="45">
        <f>+K9+L9-M9</f>
        <v>0</v>
      </c>
      <c r="O9" s="43"/>
      <c r="P9" s="46">
        <f>'[1]Access-Out'!M9</f>
        <v>5000</v>
      </c>
      <c r="Q9" s="46">
        <f>'[1]Access-Out'!N9</f>
        <v>0</v>
      </c>
      <c r="R9" s="46">
        <f>N9-O9+P9-Q9</f>
        <v>5000</v>
      </c>
      <c r="S9" s="46">
        <f>'[1]Access-Out'!O9</f>
        <v>5000</v>
      </c>
      <c r="T9" s="47">
        <f>IF(R9&gt;0,S9/R9,0)</f>
        <v>1</v>
      </c>
      <c r="U9" s="46">
        <f>'[1]Access-Out'!P9</f>
        <v>536.83000000000004</v>
      </c>
      <c r="V9" s="48">
        <f>IF(R9&gt;0,U9/R9,0)</f>
        <v>0.107366</v>
      </c>
      <c r="W9" s="46">
        <f>'[1]Access-Out'!Q9</f>
        <v>398.15</v>
      </c>
      <c r="X9" s="48">
        <f>IF(R9&gt;0,W9/R9,0)</f>
        <v>7.9629999999999992E-2</v>
      </c>
    </row>
    <row r="10" spans="1:24" ht="25.5" customHeight="1" x14ac:dyDescent="0.2">
      <c r="A10" s="49" t="str">
        <f>+'[1]Access-Out'!A10</f>
        <v>12104</v>
      </c>
      <c r="B10" s="50" t="str">
        <f>+'[1]Access-Out'!B10</f>
        <v>TRIBUNAL REGIONAL FEDERAL DA 3A. REGIAO</v>
      </c>
      <c r="C10" s="49" t="str">
        <f>CONCATENATE('[1]Access-Out'!C10,".",'[1]Access-Out'!D10)</f>
        <v>02.061</v>
      </c>
      <c r="D10" s="49" t="str">
        <f>CONCATENATE('[1]Access-Out'!E10,".",'[1]Access-Out'!G10)</f>
        <v>0033.4257</v>
      </c>
      <c r="E10" s="50" t="str">
        <f>+'[1]Access-Out'!F10</f>
        <v>PROGRAMA DE GESTAO E MANUTENCAO DO PODER JUDICIARIO</v>
      </c>
      <c r="F10" s="51" t="str">
        <f>+'[1]Access-Out'!H10</f>
        <v>JULGAMENTO DE CAUSAS NA JUSTICA FEDERAL</v>
      </c>
      <c r="G10" s="49" t="str">
        <f>IF('[1]Access-Out'!I10="1","F","S")</f>
        <v>F</v>
      </c>
      <c r="H10" s="49" t="str">
        <f>+'[1]Access-Out'!J10</f>
        <v>0100</v>
      </c>
      <c r="I10" s="50" t="str">
        <f>+'[1]Access-Out'!K10</f>
        <v>RECURSOS PRIMARIOS DE LIVRE APLICACAO</v>
      </c>
      <c r="J10" s="49" t="str">
        <f>+'[1]Access-Out'!L10</f>
        <v>4</v>
      </c>
      <c r="K10" s="52"/>
      <c r="L10" s="52"/>
      <c r="M10" s="52"/>
      <c r="N10" s="53">
        <f t="shared" ref="N10:N30" si="0">+K10+L10-M10</f>
        <v>0</v>
      </c>
      <c r="O10" s="52"/>
      <c r="P10" s="54">
        <f>'[1]Access-Out'!M10</f>
        <v>25068048</v>
      </c>
      <c r="Q10" s="54">
        <f>'[1]Access-Out'!N10</f>
        <v>0</v>
      </c>
      <c r="R10" s="54">
        <f t="shared" ref="R10:R30" si="1">N10-O10+P10-Q10</f>
        <v>25068048</v>
      </c>
      <c r="S10" s="54">
        <f>'[1]Access-Out'!O10</f>
        <v>17771561.960000001</v>
      </c>
      <c r="T10" s="55">
        <f t="shared" ref="T10:T31" si="2">IF(R10&gt;0,S10/R10,0)</f>
        <v>0.70893281997864377</v>
      </c>
      <c r="U10" s="54">
        <f>'[1]Access-Out'!P10</f>
        <v>1509516.04</v>
      </c>
      <c r="V10" s="55">
        <f t="shared" ref="V10:V31" si="3">IF(R10&gt;0,U10/R10,0)</f>
        <v>6.0216736460692914E-2</v>
      </c>
      <c r="W10" s="54">
        <f>'[1]Access-Out'!Q10</f>
        <v>1350516.04</v>
      </c>
      <c r="X10" s="55">
        <f t="shared" ref="X10:X31" si="4">IF(R10&gt;0,W10/R10,0)</f>
        <v>5.3874000879525999E-2</v>
      </c>
    </row>
    <row r="11" spans="1:24" ht="25.5" customHeight="1" x14ac:dyDescent="0.2">
      <c r="A11" s="49" t="str">
        <f>+'[1]Access-Out'!A11</f>
        <v>12104</v>
      </c>
      <c r="B11" s="50" t="str">
        <f>+'[1]Access-Out'!B11</f>
        <v>TRIBUNAL REGIONAL FEDERAL DA 3A. REGIAO</v>
      </c>
      <c r="C11" s="49" t="str">
        <f>CONCATENATE('[1]Access-Out'!C11,".",'[1]Access-Out'!D11)</f>
        <v>02.061</v>
      </c>
      <c r="D11" s="49" t="str">
        <f>CONCATENATE('[1]Access-Out'!E11,".",'[1]Access-Out'!G11)</f>
        <v>0033.4257</v>
      </c>
      <c r="E11" s="50" t="str">
        <f>+'[1]Access-Out'!F11</f>
        <v>PROGRAMA DE GESTAO E MANUTENCAO DO PODER JUDICIARIO</v>
      </c>
      <c r="F11" s="50" t="str">
        <f>+'[1]Access-Out'!H11</f>
        <v>JULGAMENTO DE CAUSAS NA JUSTICA FEDERAL</v>
      </c>
      <c r="G11" s="49" t="str">
        <f>IF('[1]Access-Out'!I11="1","F","S")</f>
        <v>F</v>
      </c>
      <c r="H11" s="49" t="str">
        <f>+'[1]Access-Out'!J11</f>
        <v>0100</v>
      </c>
      <c r="I11" s="50" t="str">
        <f>+'[1]Access-Out'!K11</f>
        <v>RECURSOS PRIMARIOS DE LIVRE APLICACAO</v>
      </c>
      <c r="J11" s="49" t="str">
        <f>+'[1]Access-Out'!L11</f>
        <v>3</v>
      </c>
      <c r="K11" s="54"/>
      <c r="L11" s="54"/>
      <c r="M11" s="54"/>
      <c r="N11" s="52">
        <f t="shared" si="0"/>
        <v>0</v>
      </c>
      <c r="O11" s="54"/>
      <c r="P11" s="54">
        <f>'[1]Access-Out'!M11</f>
        <v>47877201.490000002</v>
      </c>
      <c r="Q11" s="54">
        <f>'[1]Access-Out'!N11</f>
        <v>45860.12</v>
      </c>
      <c r="R11" s="54">
        <f t="shared" si="1"/>
        <v>47831341.370000005</v>
      </c>
      <c r="S11" s="56">
        <f>'[1]Access-Out'!O11</f>
        <v>36724188.009999998</v>
      </c>
      <c r="T11" s="55">
        <f t="shared" si="2"/>
        <v>0.7677850329540109</v>
      </c>
      <c r="U11" s="54">
        <f>'[1]Access-Out'!P11</f>
        <v>24295057.739999998</v>
      </c>
      <c r="V11" s="55">
        <f t="shared" si="3"/>
        <v>0.50793176699907372</v>
      </c>
      <c r="W11" s="54">
        <f>'[1]Access-Out'!Q11</f>
        <v>23329231.289999999</v>
      </c>
      <c r="X11" s="55">
        <f t="shared" si="4"/>
        <v>0.48773943238464518</v>
      </c>
    </row>
    <row r="12" spans="1:24" ht="25.5" customHeight="1" x14ac:dyDescent="0.2">
      <c r="A12" s="49" t="str">
        <f>+'[1]Access-Out'!A12</f>
        <v>12104</v>
      </c>
      <c r="B12" s="50" t="str">
        <f>+'[1]Access-Out'!B12</f>
        <v>TRIBUNAL REGIONAL FEDERAL DA 3A. REGIAO</v>
      </c>
      <c r="C12" s="49" t="str">
        <f>CONCATENATE('[1]Access-Out'!C12,".",'[1]Access-Out'!D12)</f>
        <v>02.061</v>
      </c>
      <c r="D12" s="49" t="str">
        <f>CONCATENATE('[1]Access-Out'!E12,".",'[1]Access-Out'!G12)</f>
        <v>0033.4257</v>
      </c>
      <c r="E12" s="50" t="str">
        <f>+'[1]Access-Out'!F12</f>
        <v>PROGRAMA DE GESTAO E MANUTENCAO DO PODER JUDICIARIO</v>
      </c>
      <c r="F12" s="50" t="str">
        <f>+'[1]Access-Out'!H12</f>
        <v>JULGAMENTO DE CAUSAS NA JUSTICA FEDERAL</v>
      </c>
      <c r="G12" s="49" t="str">
        <f>IF('[1]Access-Out'!I12="1","F","S")</f>
        <v>F</v>
      </c>
      <c r="H12" s="49" t="str">
        <f>+'[1]Access-Out'!J12</f>
        <v>0127</v>
      </c>
      <c r="I12" s="50" t="str">
        <f>+'[1]Access-Out'!K12</f>
        <v>CUSTAS JUDICIAIS</v>
      </c>
      <c r="J12" s="49" t="str">
        <f>+'[1]Access-Out'!L12</f>
        <v>4</v>
      </c>
      <c r="K12" s="54"/>
      <c r="L12" s="54"/>
      <c r="M12" s="54"/>
      <c r="N12" s="52">
        <f t="shared" si="0"/>
        <v>0</v>
      </c>
      <c r="O12" s="54"/>
      <c r="P12" s="54">
        <f>'[1]Access-Out'!M12</f>
        <v>628988</v>
      </c>
      <c r="Q12" s="54">
        <f>'[1]Access-Out'!N12</f>
        <v>0</v>
      </c>
      <c r="R12" s="54">
        <f t="shared" si="1"/>
        <v>628988</v>
      </c>
      <c r="S12" s="56">
        <f>'[1]Access-Out'!O12</f>
        <v>0</v>
      </c>
      <c r="T12" s="55">
        <f t="shared" si="2"/>
        <v>0</v>
      </c>
      <c r="U12" s="54">
        <f>'[1]Access-Out'!P12</f>
        <v>0</v>
      </c>
      <c r="V12" s="55">
        <f t="shared" si="3"/>
        <v>0</v>
      </c>
      <c r="W12" s="54">
        <f>'[1]Access-Out'!Q12</f>
        <v>0</v>
      </c>
      <c r="X12" s="55">
        <f t="shared" si="4"/>
        <v>0</v>
      </c>
    </row>
    <row r="13" spans="1:24" ht="25.5" customHeight="1" x14ac:dyDescent="0.2">
      <c r="A13" s="49" t="str">
        <f>+'[1]Access-Out'!A13</f>
        <v>12104</v>
      </c>
      <c r="B13" s="50" t="str">
        <f>+'[1]Access-Out'!B13</f>
        <v>TRIBUNAL REGIONAL FEDERAL DA 3A. REGIAO</v>
      </c>
      <c r="C13" s="49" t="str">
        <f>CONCATENATE('[1]Access-Out'!C13,".",'[1]Access-Out'!D13)</f>
        <v>02.061</v>
      </c>
      <c r="D13" s="49" t="str">
        <f>CONCATENATE('[1]Access-Out'!E13,".",'[1]Access-Out'!G13)</f>
        <v>0033.4257</v>
      </c>
      <c r="E13" s="50" t="str">
        <f>+'[1]Access-Out'!F13</f>
        <v>PROGRAMA DE GESTAO E MANUTENCAO DO PODER JUDICIARIO</v>
      </c>
      <c r="F13" s="50" t="str">
        <f>+'[1]Access-Out'!H13</f>
        <v>JULGAMENTO DE CAUSAS NA JUSTICA FEDERAL</v>
      </c>
      <c r="G13" s="49" t="str">
        <f>IF('[1]Access-Out'!I13="1","F","S")</f>
        <v>F</v>
      </c>
      <c r="H13" s="49" t="str">
        <f>+'[1]Access-Out'!J13</f>
        <v>0127</v>
      </c>
      <c r="I13" s="50" t="str">
        <f>+'[1]Access-Out'!K13</f>
        <v>CUSTAS JUDICIAIS</v>
      </c>
      <c r="J13" s="49" t="str">
        <f>+'[1]Access-Out'!L13</f>
        <v>3</v>
      </c>
      <c r="K13" s="54"/>
      <c r="L13" s="54"/>
      <c r="M13" s="54"/>
      <c r="N13" s="52">
        <f t="shared" si="0"/>
        <v>0</v>
      </c>
      <c r="O13" s="54"/>
      <c r="P13" s="54">
        <f>'[1]Access-Out'!M13</f>
        <v>8644689</v>
      </c>
      <c r="Q13" s="54">
        <f>'[1]Access-Out'!N13</f>
        <v>0</v>
      </c>
      <c r="R13" s="54">
        <f t="shared" si="1"/>
        <v>8644689</v>
      </c>
      <c r="S13" s="56">
        <f>'[1]Access-Out'!O13</f>
        <v>8055074.9500000002</v>
      </c>
      <c r="T13" s="55">
        <f t="shared" si="2"/>
        <v>0.93179464871437256</v>
      </c>
      <c r="U13" s="54">
        <f>'[1]Access-Out'!P13</f>
        <v>5936952.0899999999</v>
      </c>
      <c r="V13" s="55">
        <f t="shared" si="3"/>
        <v>0.68677451438681014</v>
      </c>
      <c r="W13" s="54">
        <f>'[1]Access-Out'!Q13</f>
        <v>5500559.0199999996</v>
      </c>
      <c r="X13" s="55">
        <f t="shared" si="4"/>
        <v>0.63629345370319279</v>
      </c>
    </row>
    <row r="14" spans="1:24" ht="25.5" customHeight="1" x14ac:dyDescent="0.2">
      <c r="A14" s="49" t="str">
        <f>+'[1]Access-Out'!A14</f>
        <v>12104</v>
      </c>
      <c r="B14" s="50" t="str">
        <f>+'[1]Access-Out'!B14</f>
        <v>TRIBUNAL REGIONAL FEDERAL DA 3A. REGIAO</v>
      </c>
      <c r="C14" s="49" t="str">
        <f>CONCATENATE('[1]Access-Out'!C14,".",'[1]Access-Out'!D14)</f>
        <v>02.122</v>
      </c>
      <c r="D14" s="49" t="str">
        <f>CONCATENATE('[1]Access-Out'!E14,".",'[1]Access-Out'!G14)</f>
        <v>0033.20TP</v>
      </c>
      <c r="E14" s="50" t="str">
        <f>+'[1]Access-Out'!F14</f>
        <v>PROGRAMA DE GESTAO E MANUTENCAO DO PODER JUDICIARIO</v>
      </c>
      <c r="F14" s="50" t="str">
        <f>+'[1]Access-Out'!H14</f>
        <v>ATIVOS CIVIS DA UNIAO</v>
      </c>
      <c r="G14" s="49" t="str">
        <f>IF('[1]Access-Out'!I14="1","F","S")</f>
        <v>F</v>
      </c>
      <c r="H14" s="49" t="str">
        <f>+'[1]Access-Out'!J14</f>
        <v>0100</v>
      </c>
      <c r="I14" s="50" t="str">
        <f>+'[1]Access-Out'!K14</f>
        <v>RECURSOS PRIMARIOS DE LIVRE APLICACAO</v>
      </c>
      <c r="J14" s="49" t="str">
        <f>+'[1]Access-Out'!L14</f>
        <v>1</v>
      </c>
      <c r="K14" s="52"/>
      <c r="L14" s="52"/>
      <c r="M14" s="52"/>
      <c r="N14" s="52">
        <f t="shared" si="0"/>
        <v>0</v>
      </c>
      <c r="O14" s="52"/>
      <c r="P14" s="54">
        <f>'[1]Access-Out'!M14</f>
        <v>332266181.06999999</v>
      </c>
      <c r="Q14" s="54">
        <f>'[1]Access-Out'!N14</f>
        <v>0</v>
      </c>
      <c r="R14" s="54">
        <f t="shared" si="1"/>
        <v>332266181.06999999</v>
      </c>
      <c r="S14" s="56">
        <f>'[1]Access-Out'!O14</f>
        <v>332263551.91000003</v>
      </c>
      <c r="T14" s="55">
        <f t="shared" si="2"/>
        <v>0.99999208718747268</v>
      </c>
      <c r="U14" s="54">
        <f>'[1]Access-Out'!P14</f>
        <v>332263551.91000003</v>
      </c>
      <c r="V14" s="55">
        <f t="shared" si="3"/>
        <v>0.99999208718747268</v>
      </c>
      <c r="W14" s="54">
        <f>'[1]Access-Out'!Q14</f>
        <v>331154422.91000003</v>
      </c>
      <c r="X14" s="55">
        <f t="shared" si="4"/>
        <v>0.99665401348876448</v>
      </c>
    </row>
    <row r="15" spans="1:24" ht="25.5" customHeight="1" x14ac:dyDescent="0.2">
      <c r="A15" s="49" t="str">
        <f>+'[1]Access-Out'!A15</f>
        <v>12104</v>
      </c>
      <c r="B15" s="50" t="str">
        <f>+'[1]Access-Out'!B15</f>
        <v>TRIBUNAL REGIONAL FEDERAL DA 3A. REGIAO</v>
      </c>
      <c r="C15" s="49" t="str">
        <f>CONCATENATE('[1]Access-Out'!C15,".",'[1]Access-Out'!D15)</f>
        <v>02.122</v>
      </c>
      <c r="D15" s="49" t="str">
        <f>CONCATENATE('[1]Access-Out'!E15,".",'[1]Access-Out'!G15)</f>
        <v>0033.216H</v>
      </c>
      <c r="E15" s="50" t="str">
        <f>+'[1]Access-Out'!F15</f>
        <v>PROGRAMA DE GESTAO E MANUTENCAO DO PODER JUDICIARIO</v>
      </c>
      <c r="F15" s="50" t="str">
        <f>+'[1]Access-Out'!H15</f>
        <v>AJUDA DE CUSTO PARA MORADIA OU AUXILIO-MORADIA A AGENTES PUB</v>
      </c>
      <c r="G15" s="49" t="str">
        <f>IF('[1]Access-Out'!I15="1","F","S")</f>
        <v>F</v>
      </c>
      <c r="H15" s="49" t="str">
        <f>+'[1]Access-Out'!J15</f>
        <v>0100</v>
      </c>
      <c r="I15" s="50" t="str">
        <f>+'[1]Access-Out'!K15</f>
        <v>RECURSOS PRIMARIOS DE LIVRE APLICACAO</v>
      </c>
      <c r="J15" s="49" t="str">
        <f>+'[1]Access-Out'!L15</f>
        <v>3</v>
      </c>
      <c r="K15" s="54"/>
      <c r="L15" s="54"/>
      <c r="M15" s="54"/>
      <c r="N15" s="52">
        <f t="shared" si="0"/>
        <v>0</v>
      </c>
      <c r="O15" s="54"/>
      <c r="P15" s="54">
        <f>'[1]Access-Out'!M15</f>
        <v>143000</v>
      </c>
      <c r="Q15" s="54">
        <f>'[1]Access-Out'!N15</f>
        <v>0</v>
      </c>
      <c r="R15" s="54">
        <f t="shared" si="1"/>
        <v>143000</v>
      </c>
      <c r="S15" s="56">
        <f>'[1]Access-Out'!O15</f>
        <v>49472.14</v>
      </c>
      <c r="T15" s="55">
        <f t="shared" si="2"/>
        <v>0.34595902097902098</v>
      </c>
      <c r="U15" s="54">
        <f>'[1]Access-Out'!P15</f>
        <v>41972.14</v>
      </c>
      <c r="V15" s="55">
        <f t="shared" si="3"/>
        <v>0.29351146853146853</v>
      </c>
      <c r="W15" s="54">
        <f>'[1]Access-Out'!Q15</f>
        <v>41972.14</v>
      </c>
      <c r="X15" s="55">
        <f t="shared" si="4"/>
        <v>0.29351146853146853</v>
      </c>
    </row>
    <row r="16" spans="1:24" ht="25.5" customHeight="1" x14ac:dyDescent="0.2">
      <c r="A16" s="49" t="str">
        <f>+'[1]Access-Out'!A16</f>
        <v>12104</v>
      </c>
      <c r="B16" s="50" t="str">
        <f>+'[1]Access-Out'!B16</f>
        <v>TRIBUNAL REGIONAL FEDERAL DA 3A. REGIAO</v>
      </c>
      <c r="C16" s="49" t="str">
        <f>CONCATENATE('[1]Access-Out'!C16,".",'[1]Access-Out'!D16)</f>
        <v>02.122</v>
      </c>
      <c r="D16" s="49" t="str">
        <f>CONCATENATE('[1]Access-Out'!E16,".",'[1]Access-Out'!G16)</f>
        <v>0033.219Z</v>
      </c>
      <c r="E16" s="50" t="str">
        <f>+'[1]Access-Out'!F16</f>
        <v>PROGRAMA DE GESTAO E MANUTENCAO DO PODER JUDICIARIO</v>
      </c>
      <c r="F16" s="50" t="str">
        <f>+'[1]Access-Out'!H16</f>
        <v>CONSERVACAO E RECUPERACAO DE ATIVOS DE INFRAESTRUTURA DA UNI</v>
      </c>
      <c r="G16" s="49" t="str">
        <f>IF('[1]Access-Out'!I16="1","F","S")</f>
        <v>F</v>
      </c>
      <c r="H16" s="49" t="str">
        <f>+'[1]Access-Out'!J16</f>
        <v>0100</v>
      </c>
      <c r="I16" s="50" t="str">
        <f>+'[1]Access-Out'!K16</f>
        <v>RECURSOS PRIMARIOS DE LIVRE APLICACAO</v>
      </c>
      <c r="J16" s="49" t="str">
        <f>+'[1]Access-Out'!L16</f>
        <v>4</v>
      </c>
      <c r="K16" s="54"/>
      <c r="L16" s="54"/>
      <c r="M16" s="54"/>
      <c r="N16" s="52">
        <f t="shared" si="0"/>
        <v>0</v>
      </c>
      <c r="O16" s="54"/>
      <c r="P16" s="54">
        <f>'[1]Access-Out'!M16</f>
        <v>4712500</v>
      </c>
      <c r="Q16" s="54">
        <f>'[1]Access-Out'!N16</f>
        <v>0</v>
      </c>
      <c r="R16" s="54">
        <f t="shared" si="1"/>
        <v>4712500</v>
      </c>
      <c r="S16" s="56">
        <f>'[1]Access-Out'!O16</f>
        <v>2638912</v>
      </c>
      <c r="T16" s="55">
        <f t="shared" si="2"/>
        <v>0.5599813262599469</v>
      </c>
      <c r="U16" s="54">
        <f>'[1]Access-Out'!P16</f>
        <v>388647.54</v>
      </c>
      <c r="V16" s="55">
        <f t="shared" si="3"/>
        <v>8.2471626525198932E-2</v>
      </c>
      <c r="W16" s="54">
        <f>'[1]Access-Out'!Q16</f>
        <v>268373.06</v>
      </c>
      <c r="X16" s="55">
        <f t="shared" si="4"/>
        <v>5.6949190450928382E-2</v>
      </c>
    </row>
    <row r="17" spans="1:24" ht="25.5" customHeight="1" x14ac:dyDescent="0.2">
      <c r="A17" s="49" t="str">
        <f>+'[1]Access-Out'!A17</f>
        <v>12104</v>
      </c>
      <c r="B17" s="50" t="str">
        <f>+'[1]Access-Out'!B17</f>
        <v>TRIBUNAL REGIONAL FEDERAL DA 3A. REGIAO</v>
      </c>
      <c r="C17" s="49" t="str">
        <f>CONCATENATE('[1]Access-Out'!C17,".",'[1]Access-Out'!D17)</f>
        <v>02.126</v>
      </c>
      <c r="D17" s="49" t="str">
        <f>CONCATENATE('[1]Access-Out'!E17,".",'[1]Access-Out'!G17)</f>
        <v>0033.151W</v>
      </c>
      <c r="E17" s="50" t="str">
        <f>+'[1]Access-Out'!F17</f>
        <v>PROGRAMA DE GESTAO E MANUTENCAO DO PODER JUDICIARIO</v>
      </c>
      <c r="F17" s="50" t="str">
        <f>+'[1]Access-Out'!H17</f>
        <v>DESENVOLVIMENTO E IMPLANTACAO DO SISTEMA PROCESSO JUDICIAL E</v>
      </c>
      <c r="G17" s="49" t="str">
        <f>IF('[1]Access-Out'!I17="1","F","S")</f>
        <v>F</v>
      </c>
      <c r="H17" s="49" t="str">
        <f>+'[1]Access-Out'!J17</f>
        <v>0100</v>
      </c>
      <c r="I17" s="50" t="str">
        <f>+'[1]Access-Out'!K17</f>
        <v>RECURSOS PRIMARIOS DE LIVRE APLICACAO</v>
      </c>
      <c r="J17" s="49" t="str">
        <f>+'[1]Access-Out'!L17</f>
        <v>4</v>
      </c>
      <c r="K17" s="52"/>
      <c r="L17" s="52"/>
      <c r="M17" s="52"/>
      <c r="N17" s="52">
        <f t="shared" si="0"/>
        <v>0</v>
      </c>
      <c r="O17" s="52"/>
      <c r="P17" s="54">
        <f>'[1]Access-Out'!M17</f>
        <v>900000</v>
      </c>
      <c r="Q17" s="54">
        <f>'[1]Access-Out'!N17</f>
        <v>0</v>
      </c>
      <c r="R17" s="54">
        <f t="shared" si="1"/>
        <v>900000</v>
      </c>
      <c r="S17" s="56">
        <f>'[1]Access-Out'!O17</f>
        <v>899080</v>
      </c>
      <c r="T17" s="55">
        <f t="shared" si="2"/>
        <v>0.99897777777777774</v>
      </c>
      <c r="U17" s="54">
        <f>'[1]Access-Out'!P17</f>
        <v>0</v>
      </c>
      <c r="V17" s="55">
        <f t="shared" si="3"/>
        <v>0</v>
      </c>
      <c r="W17" s="54">
        <f>'[1]Access-Out'!Q17</f>
        <v>0</v>
      </c>
      <c r="X17" s="55">
        <f t="shared" si="4"/>
        <v>0</v>
      </c>
    </row>
    <row r="18" spans="1:24" ht="25.5" customHeight="1" x14ac:dyDescent="0.2">
      <c r="A18" s="49" t="str">
        <f>+'[1]Access-Out'!A18</f>
        <v>12104</v>
      </c>
      <c r="B18" s="50" t="str">
        <f>+'[1]Access-Out'!B18</f>
        <v>TRIBUNAL REGIONAL FEDERAL DA 3A. REGIAO</v>
      </c>
      <c r="C18" s="49" t="str">
        <f>CONCATENATE('[1]Access-Out'!C18,".",'[1]Access-Out'!D18)</f>
        <v>02.126</v>
      </c>
      <c r="D18" s="49" t="str">
        <f>CONCATENATE('[1]Access-Out'!E18,".",'[1]Access-Out'!G18)</f>
        <v>0033.151W</v>
      </c>
      <c r="E18" s="50" t="str">
        <f>+'[1]Access-Out'!F18</f>
        <v>PROGRAMA DE GESTAO E MANUTENCAO DO PODER JUDICIARIO</v>
      </c>
      <c r="F18" s="50" t="str">
        <f>+'[1]Access-Out'!H18</f>
        <v>DESENVOLVIMENTO E IMPLANTACAO DO SISTEMA PROCESSO JUDICIAL E</v>
      </c>
      <c r="G18" s="49" t="str">
        <f>IF('[1]Access-Out'!I18="1","F","S")</f>
        <v>F</v>
      </c>
      <c r="H18" s="49" t="str">
        <f>+'[1]Access-Out'!J18</f>
        <v>0100</v>
      </c>
      <c r="I18" s="50" t="str">
        <f>+'[1]Access-Out'!K18</f>
        <v>RECURSOS PRIMARIOS DE LIVRE APLICACAO</v>
      </c>
      <c r="J18" s="49" t="str">
        <f>+'[1]Access-Out'!L18</f>
        <v>3</v>
      </c>
      <c r="K18" s="52"/>
      <c r="L18" s="52"/>
      <c r="M18" s="52"/>
      <c r="N18" s="52">
        <f t="shared" si="0"/>
        <v>0</v>
      </c>
      <c r="O18" s="52"/>
      <c r="P18" s="54">
        <f>'[1]Access-Out'!M18</f>
        <v>700000</v>
      </c>
      <c r="Q18" s="54">
        <f>'[1]Access-Out'!N18</f>
        <v>0</v>
      </c>
      <c r="R18" s="54">
        <f t="shared" si="1"/>
        <v>700000</v>
      </c>
      <c r="S18" s="56">
        <f>'[1]Access-Out'!O18</f>
        <v>257915.92</v>
      </c>
      <c r="T18" s="55">
        <f t="shared" si="2"/>
        <v>0.36845131428571432</v>
      </c>
      <c r="U18" s="54">
        <f>'[1]Access-Out'!P18</f>
        <v>184062.25</v>
      </c>
      <c r="V18" s="55">
        <f t="shared" si="3"/>
        <v>0.2629460714285714</v>
      </c>
      <c r="W18" s="54">
        <f>'[1]Access-Out'!Q18</f>
        <v>184062.25</v>
      </c>
      <c r="X18" s="55">
        <f t="shared" si="4"/>
        <v>0.2629460714285714</v>
      </c>
    </row>
    <row r="19" spans="1:24" ht="25.5" customHeight="1" x14ac:dyDescent="0.2">
      <c r="A19" s="49" t="str">
        <f>+'[1]Access-Out'!A19</f>
        <v>12104</v>
      </c>
      <c r="B19" s="50" t="str">
        <f>+'[1]Access-Out'!B19</f>
        <v>TRIBUNAL REGIONAL FEDERAL DA 3A. REGIAO</v>
      </c>
      <c r="C19" s="49" t="str">
        <f>CONCATENATE('[1]Access-Out'!C19,".",'[1]Access-Out'!D19)</f>
        <v>02.301</v>
      </c>
      <c r="D19" s="49" t="str">
        <f>CONCATENATE('[1]Access-Out'!E19,".",'[1]Access-Out'!G19)</f>
        <v>0033.2004</v>
      </c>
      <c r="E19" s="50" t="str">
        <f>+'[1]Access-Out'!F19</f>
        <v>PROGRAMA DE GESTAO E MANUTENCAO DO PODER JUDICIARIO</v>
      </c>
      <c r="F19" s="50" t="str">
        <f>+'[1]Access-Out'!H19</f>
        <v>ASSISTENCIA MEDICA E ODONTOLOGICA AOS SERVIDORES CIVIS, EMPR</v>
      </c>
      <c r="G19" s="49" t="str">
        <f>IF('[1]Access-Out'!I19="1","F","S")</f>
        <v>S</v>
      </c>
      <c r="H19" s="49" t="str">
        <f>+'[1]Access-Out'!J19</f>
        <v>0100</v>
      </c>
      <c r="I19" s="50" t="str">
        <f>+'[1]Access-Out'!K19</f>
        <v>RECURSOS PRIMARIOS DE LIVRE APLICACAO</v>
      </c>
      <c r="J19" s="49" t="str">
        <f>+'[1]Access-Out'!L19</f>
        <v>3</v>
      </c>
      <c r="K19" s="52"/>
      <c r="L19" s="52"/>
      <c r="M19" s="52"/>
      <c r="N19" s="52">
        <f t="shared" si="0"/>
        <v>0</v>
      </c>
      <c r="O19" s="52"/>
      <c r="P19" s="54">
        <f>'[1]Access-Out'!M19</f>
        <v>6584950</v>
      </c>
      <c r="Q19" s="54">
        <f>'[1]Access-Out'!N19</f>
        <v>0</v>
      </c>
      <c r="R19" s="54">
        <f t="shared" si="1"/>
        <v>6584950</v>
      </c>
      <c r="S19" s="56">
        <f>'[1]Access-Out'!O19</f>
        <v>392906.42</v>
      </c>
      <c r="T19" s="55">
        <f t="shared" si="2"/>
        <v>5.9667335363214599E-2</v>
      </c>
      <c r="U19" s="54">
        <f>'[1]Access-Out'!P19</f>
        <v>193351.58</v>
      </c>
      <c r="V19" s="55">
        <f t="shared" si="3"/>
        <v>2.9362649678433394E-2</v>
      </c>
      <c r="W19" s="54">
        <f>'[1]Access-Out'!Q19</f>
        <v>193351.58</v>
      </c>
      <c r="X19" s="55">
        <f t="shared" si="4"/>
        <v>2.9362649678433394E-2</v>
      </c>
    </row>
    <row r="20" spans="1:24" ht="25.5" customHeight="1" x14ac:dyDescent="0.2">
      <c r="A20" s="49" t="str">
        <f>+'[1]Access-Out'!A20</f>
        <v>12104</v>
      </c>
      <c r="B20" s="50" t="str">
        <f>+'[1]Access-Out'!B20</f>
        <v>TRIBUNAL REGIONAL FEDERAL DA 3A. REGIAO</v>
      </c>
      <c r="C20" s="49" t="str">
        <f>CONCATENATE('[1]Access-Out'!C20,".",'[1]Access-Out'!D20)</f>
        <v>02.301</v>
      </c>
      <c r="D20" s="49" t="str">
        <f>CONCATENATE('[1]Access-Out'!E20,".",'[1]Access-Out'!G20)</f>
        <v>0033.2004</v>
      </c>
      <c r="E20" s="50" t="str">
        <f>+'[1]Access-Out'!F20</f>
        <v>PROGRAMA DE GESTAO E MANUTENCAO DO PODER JUDICIARIO</v>
      </c>
      <c r="F20" s="50" t="str">
        <f>+'[1]Access-Out'!H20</f>
        <v>ASSISTENCIA MEDICA E ODONTOLOGICA AOS SERVIDORES CIVIS, EMPR</v>
      </c>
      <c r="G20" s="49" t="str">
        <f>IF('[1]Access-Out'!I20="1","F","S")</f>
        <v>S</v>
      </c>
      <c r="H20" s="49" t="str">
        <f>+'[1]Access-Out'!J20</f>
        <v>0151</v>
      </c>
      <c r="I20" s="50" t="str">
        <f>+'[1]Access-Out'!K20</f>
        <v>RECURSOS LIVRES DA SEGURIDADE SOCIAL</v>
      </c>
      <c r="J20" s="49" t="str">
        <f>+'[1]Access-Out'!L20</f>
        <v>4</v>
      </c>
      <c r="K20" s="52"/>
      <c r="L20" s="52"/>
      <c r="M20" s="52"/>
      <c r="N20" s="52">
        <f t="shared" si="0"/>
        <v>0</v>
      </c>
      <c r="O20" s="52"/>
      <c r="P20" s="54">
        <f>'[1]Access-Out'!M20</f>
        <v>0</v>
      </c>
      <c r="Q20" s="54">
        <f>'[1]Access-Out'!N20</f>
        <v>0</v>
      </c>
      <c r="R20" s="54">
        <f t="shared" si="1"/>
        <v>0</v>
      </c>
      <c r="S20" s="56">
        <f>'[1]Access-Out'!O20</f>
        <v>0</v>
      </c>
      <c r="T20" s="55">
        <f t="shared" si="2"/>
        <v>0</v>
      </c>
      <c r="U20" s="54">
        <f>'[1]Access-Out'!P20</f>
        <v>0</v>
      </c>
      <c r="V20" s="55">
        <f t="shared" si="3"/>
        <v>0</v>
      </c>
      <c r="W20" s="54">
        <f>'[1]Access-Out'!Q20</f>
        <v>0</v>
      </c>
      <c r="X20" s="55">
        <f t="shared" si="4"/>
        <v>0</v>
      </c>
    </row>
    <row r="21" spans="1:24" ht="25.5" customHeight="1" x14ac:dyDescent="0.2">
      <c r="A21" s="49" t="str">
        <f>+'[1]Access-Out'!A21</f>
        <v>12104</v>
      </c>
      <c r="B21" s="50" t="str">
        <f>+'[1]Access-Out'!B21</f>
        <v>TRIBUNAL REGIONAL FEDERAL DA 3A. REGIAO</v>
      </c>
      <c r="C21" s="49" t="str">
        <f>CONCATENATE('[1]Access-Out'!C21,".",'[1]Access-Out'!D21)</f>
        <v>02.301</v>
      </c>
      <c r="D21" s="49" t="str">
        <f>CONCATENATE('[1]Access-Out'!E21,".",'[1]Access-Out'!G21)</f>
        <v>0033.2004</v>
      </c>
      <c r="E21" s="50" t="str">
        <f>+'[1]Access-Out'!F21</f>
        <v>PROGRAMA DE GESTAO E MANUTENCAO DO PODER JUDICIARIO</v>
      </c>
      <c r="F21" s="50" t="str">
        <f>+'[1]Access-Out'!H21</f>
        <v>ASSISTENCIA MEDICA E ODONTOLOGICA AOS SERVIDORES CIVIS, EMPR</v>
      </c>
      <c r="G21" s="49" t="str">
        <f>IF('[1]Access-Out'!I21="1","F","S")</f>
        <v>S</v>
      </c>
      <c r="H21" s="49" t="str">
        <f>+'[1]Access-Out'!J21</f>
        <v>0151</v>
      </c>
      <c r="I21" s="50" t="str">
        <f>+'[1]Access-Out'!K21</f>
        <v>RECURSOS LIVRES DA SEGURIDADE SOCIAL</v>
      </c>
      <c r="J21" s="49" t="str">
        <f>+'[1]Access-Out'!L21</f>
        <v>3</v>
      </c>
      <c r="K21" s="52"/>
      <c r="L21" s="52"/>
      <c r="M21" s="52"/>
      <c r="N21" s="52">
        <f t="shared" si="0"/>
        <v>0</v>
      </c>
      <c r="O21" s="52"/>
      <c r="P21" s="54">
        <f>'[1]Access-Out'!M21</f>
        <v>0</v>
      </c>
      <c r="Q21" s="54">
        <f>'[1]Access-Out'!N21</f>
        <v>0</v>
      </c>
      <c r="R21" s="54">
        <f t="shared" si="1"/>
        <v>0</v>
      </c>
      <c r="S21" s="56">
        <f>'[1]Access-Out'!O21</f>
        <v>0</v>
      </c>
      <c r="T21" s="55">
        <f t="shared" si="2"/>
        <v>0</v>
      </c>
      <c r="U21" s="54">
        <f>'[1]Access-Out'!P21</f>
        <v>0</v>
      </c>
      <c r="V21" s="55">
        <f t="shared" si="3"/>
        <v>0</v>
      </c>
      <c r="W21" s="54">
        <f>'[1]Access-Out'!Q21</f>
        <v>0</v>
      </c>
      <c r="X21" s="55">
        <f t="shared" si="4"/>
        <v>0</v>
      </c>
    </row>
    <row r="22" spans="1:24" ht="25.5" customHeight="1" x14ac:dyDescent="0.2">
      <c r="A22" s="49" t="str">
        <f>+'[1]Access-Out'!A22</f>
        <v>12104</v>
      </c>
      <c r="B22" s="50" t="str">
        <f>+'[1]Access-Out'!B22</f>
        <v>TRIBUNAL REGIONAL FEDERAL DA 3A. REGIAO</v>
      </c>
      <c r="C22" s="49" t="str">
        <f>CONCATENATE('[1]Access-Out'!C22,".",'[1]Access-Out'!D22)</f>
        <v>02.301</v>
      </c>
      <c r="D22" s="49" t="str">
        <f>CONCATENATE('[1]Access-Out'!E22,".",'[1]Access-Out'!G22)</f>
        <v>0033.2004</v>
      </c>
      <c r="E22" s="50" t="str">
        <f>+'[1]Access-Out'!F22</f>
        <v>PROGRAMA DE GESTAO E MANUTENCAO DO PODER JUDICIARIO</v>
      </c>
      <c r="F22" s="50" t="str">
        <f>+'[1]Access-Out'!H22</f>
        <v>ASSISTENCIA MEDICA E ODONTOLOGICA AOS SERVIDORES CIVIS, EMPR</v>
      </c>
      <c r="G22" s="49" t="str">
        <f>IF('[1]Access-Out'!I22="1","F","S")</f>
        <v>S</v>
      </c>
      <c r="H22" s="49" t="str">
        <f>+'[1]Access-Out'!J22</f>
        <v>0188</v>
      </c>
      <c r="I22" s="50" t="str">
        <f>+'[1]Access-Out'!K22</f>
        <v>RECURSOS FINANCEIROS DE LIVRE APLICACAO</v>
      </c>
      <c r="J22" s="49" t="str">
        <f>+'[1]Access-Out'!L22</f>
        <v>4</v>
      </c>
      <c r="K22" s="52"/>
      <c r="L22" s="52"/>
      <c r="M22" s="52"/>
      <c r="N22" s="52">
        <f t="shared" si="0"/>
        <v>0</v>
      </c>
      <c r="O22" s="52"/>
      <c r="P22" s="54">
        <f>'[1]Access-Out'!M22</f>
        <v>20000</v>
      </c>
      <c r="Q22" s="54">
        <f>'[1]Access-Out'!N22</f>
        <v>0</v>
      </c>
      <c r="R22" s="54">
        <f t="shared" si="1"/>
        <v>20000</v>
      </c>
      <c r="S22" s="56">
        <f>'[1]Access-Out'!O22</f>
        <v>0</v>
      </c>
      <c r="T22" s="55">
        <f t="shared" si="2"/>
        <v>0</v>
      </c>
      <c r="U22" s="54">
        <f>'[1]Access-Out'!P22</f>
        <v>0</v>
      </c>
      <c r="V22" s="55">
        <f t="shared" si="3"/>
        <v>0</v>
      </c>
      <c r="W22" s="54">
        <f>'[1]Access-Out'!Q22</f>
        <v>0</v>
      </c>
      <c r="X22" s="55">
        <f t="shared" si="4"/>
        <v>0</v>
      </c>
    </row>
    <row r="23" spans="1:24" ht="25.5" customHeight="1" x14ac:dyDescent="0.2">
      <c r="A23" s="49" t="str">
        <f>+'[1]Access-Out'!A23</f>
        <v>12104</v>
      </c>
      <c r="B23" s="50" t="str">
        <f>+'[1]Access-Out'!B23</f>
        <v>TRIBUNAL REGIONAL FEDERAL DA 3A. REGIAO</v>
      </c>
      <c r="C23" s="49" t="str">
        <f>CONCATENATE('[1]Access-Out'!C23,".",'[1]Access-Out'!D23)</f>
        <v>02.301</v>
      </c>
      <c r="D23" s="49" t="str">
        <f>CONCATENATE('[1]Access-Out'!E23,".",'[1]Access-Out'!G23)</f>
        <v>0033.2004</v>
      </c>
      <c r="E23" s="50" t="str">
        <f>+'[1]Access-Out'!F23</f>
        <v>PROGRAMA DE GESTAO E MANUTENCAO DO PODER JUDICIARIO</v>
      </c>
      <c r="F23" s="50" t="str">
        <f>+'[1]Access-Out'!H23</f>
        <v>ASSISTENCIA MEDICA E ODONTOLOGICA AOS SERVIDORES CIVIS, EMPR</v>
      </c>
      <c r="G23" s="49" t="str">
        <f>IF('[1]Access-Out'!I23="1","F","S")</f>
        <v>S</v>
      </c>
      <c r="H23" s="49" t="str">
        <f>+'[1]Access-Out'!J23</f>
        <v>0188</v>
      </c>
      <c r="I23" s="50" t="str">
        <f>+'[1]Access-Out'!K23</f>
        <v>RECURSOS FINANCEIROS DE LIVRE APLICACAO</v>
      </c>
      <c r="J23" s="49" t="str">
        <f>+'[1]Access-Out'!L23</f>
        <v>3</v>
      </c>
      <c r="K23" s="52"/>
      <c r="L23" s="52"/>
      <c r="M23" s="52"/>
      <c r="N23" s="52">
        <f t="shared" si="0"/>
        <v>0</v>
      </c>
      <c r="O23" s="52"/>
      <c r="P23" s="54">
        <f>'[1]Access-Out'!M23</f>
        <v>17879302</v>
      </c>
      <c r="Q23" s="54">
        <f>'[1]Access-Out'!N23</f>
        <v>0</v>
      </c>
      <c r="R23" s="54">
        <f t="shared" si="1"/>
        <v>17879302</v>
      </c>
      <c r="S23" s="56">
        <f>'[1]Access-Out'!O23</f>
        <v>17718636.489999998</v>
      </c>
      <c r="T23" s="55">
        <f t="shared" si="2"/>
        <v>0.99101388242113697</v>
      </c>
      <c r="U23" s="54">
        <f>'[1]Access-Out'!P23</f>
        <v>14987950.75</v>
      </c>
      <c r="V23" s="55">
        <f t="shared" si="3"/>
        <v>0.83828500407901829</v>
      </c>
      <c r="W23" s="54">
        <f>'[1]Access-Out'!Q23</f>
        <v>14987950.75</v>
      </c>
      <c r="X23" s="55">
        <f t="shared" si="4"/>
        <v>0.83828500407901829</v>
      </c>
    </row>
    <row r="24" spans="1:24" ht="25.5" customHeight="1" x14ac:dyDescent="0.2">
      <c r="A24" s="49" t="str">
        <f>+'[1]Access-Out'!A24</f>
        <v>12104</v>
      </c>
      <c r="B24" s="50" t="str">
        <f>+'[1]Access-Out'!B24</f>
        <v>TRIBUNAL REGIONAL FEDERAL DA 3A. REGIAO</v>
      </c>
      <c r="C24" s="49" t="str">
        <f>CONCATENATE('[1]Access-Out'!C24,".",'[1]Access-Out'!D24)</f>
        <v>02.301</v>
      </c>
      <c r="D24" s="49" t="str">
        <f>CONCATENATE('[1]Access-Out'!E24,".",'[1]Access-Out'!G24)</f>
        <v>0033.212B</v>
      </c>
      <c r="E24" s="50" t="str">
        <f>+'[1]Access-Out'!F24</f>
        <v>PROGRAMA DE GESTAO E MANUTENCAO DO PODER JUDICIARIO</v>
      </c>
      <c r="F24" s="50" t="str">
        <f>+'[1]Access-Out'!H24</f>
        <v>BENEFICIOS OBRIGATORIOS AOS SERVIDORES CIVIS, EMPREGADOS, MI</v>
      </c>
      <c r="G24" s="49" t="str">
        <f>IF('[1]Access-Out'!I24="1","F","S")</f>
        <v>F</v>
      </c>
      <c r="H24" s="49" t="str">
        <f>+'[1]Access-Out'!J24</f>
        <v>0100</v>
      </c>
      <c r="I24" s="50" t="str">
        <f>+'[1]Access-Out'!K24</f>
        <v>RECURSOS PRIMARIOS DE LIVRE APLICACAO</v>
      </c>
      <c r="J24" s="49" t="str">
        <f>+'[1]Access-Out'!L24</f>
        <v>3</v>
      </c>
      <c r="K24" s="52"/>
      <c r="L24" s="52"/>
      <c r="M24" s="52"/>
      <c r="N24" s="52">
        <f t="shared" si="0"/>
        <v>0</v>
      </c>
      <c r="O24" s="52"/>
      <c r="P24" s="54">
        <f>'[1]Access-Out'!M24</f>
        <v>22296972.809999999</v>
      </c>
      <c r="Q24" s="54">
        <f>'[1]Access-Out'!N24</f>
        <v>0</v>
      </c>
      <c r="R24" s="54">
        <f t="shared" si="1"/>
        <v>22296972.809999999</v>
      </c>
      <c r="S24" s="56">
        <f>'[1]Access-Out'!O24</f>
        <v>21738972.809999999</v>
      </c>
      <c r="T24" s="55">
        <f t="shared" si="2"/>
        <v>0.97497418125972057</v>
      </c>
      <c r="U24" s="54">
        <f>'[1]Access-Out'!P24</f>
        <v>18069564.16</v>
      </c>
      <c r="V24" s="55">
        <f t="shared" si="3"/>
        <v>0.81040436807170335</v>
      </c>
      <c r="W24" s="54">
        <f>'[1]Access-Out'!Q24</f>
        <v>18069564.16</v>
      </c>
      <c r="X24" s="55">
        <f t="shared" si="4"/>
        <v>0.81040436807170335</v>
      </c>
    </row>
    <row r="25" spans="1:24" ht="25.5" customHeight="1" x14ac:dyDescent="0.2">
      <c r="A25" s="49" t="str">
        <f>+'[1]Access-Out'!A25</f>
        <v>12104</v>
      </c>
      <c r="B25" s="50" t="str">
        <f>+'[1]Access-Out'!B25</f>
        <v>TRIBUNAL REGIONAL FEDERAL DA 3A. REGIAO</v>
      </c>
      <c r="C25" s="49" t="str">
        <f>CONCATENATE('[1]Access-Out'!C25,".",'[1]Access-Out'!D25)</f>
        <v>02.846</v>
      </c>
      <c r="D25" s="49" t="str">
        <f>CONCATENATE('[1]Access-Out'!E25,".",'[1]Access-Out'!G25)</f>
        <v>0033.09HB</v>
      </c>
      <c r="E25" s="50" t="str">
        <f>+'[1]Access-Out'!F25</f>
        <v>PROGRAMA DE GESTAO E MANUTENCAO DO PODER JUDICIARIO</v>
      </c>
      <c r="F25" s="50" t="str">
        <f>+'[1]Access-Out'!H25</f>
        <v>CONTRIBUICAO DA UNIAO, DE SUAS AUTARQUIAS E FUNDACOES PARA O</v>
      </c>
      <c r="G25" s="49" t="str">
        <f>IF('[1]Access-Out'!I25="1","F","S")</f>
        <v>F</v>
      </c>
      <c r="H25" s="49" t="str">
        <f>+'[1]Access-Out'!J25</f>
        <v>0100</v>
      </c>
      <c r="I25" s="50" t="str">
        <f>+'[1]Access-Out'!K25</f>
        <v>RECURSOS PRIMARIOS DE LIVRE APLICACAO</v>
      </c>
      <c r="J25" s="49" t="str">
        <f>+'[1]Access-Out'!L25</f>
        <v>1</v>
      </c>
      <c r="K25" s="52"/>
      <c r="L25" s="52"/>
      <c r="M25" s="52"/>
      <c r="N25" s="52">
        <f t="shared" si="0"/>
        <v>0</v>
      </c>
      <c r="O25" s="52"/>
      <c r="P25" s="54">
        <f>'[1]Access-Out'!M25</f>
        <v>65116262.859999999</v>
      </c>
      <c r="Q25" s="54">
        <f>'[1]Access-Out'!N25</f>
        <v>0</v>
      </c>
      <c r="R25" s="54">
        <f t="shared" si="1"/>
        <v>65116262.859999999</v>
      </c>
      <c r="S25" s="56">
        <f>'[1]Access-Out'!O25</f>
        <v>65116262.859999999</v>
      </c>
      <c r="T25" s="55">
        <f t="shared" si="2"/>
        <v>1</v>
      </c>
      <c r="U25" s="54">
        <f>'[1]Access-Out'!P25</f>
        <v>65116262.859999999</v>
      </c>
      <c r="V25" s="55">
        <f t="shared" si="3"/>
        <v>1</v>
      </c>
      <c r="W25" s="54">
        <f>'[1]Access-Out'!Q25</f>
        <v>65116262.859999999</v>
      </c>
      <c r="X25" s="55">
        <f t="shared" si="4"/>
        <v>1</v>
      </c>
    </row>
    <row r="26" spans="1:24" ht="25.5" customHeight="1" x14ac:dyDescent="0.2">
      <c r="A26" s="49" t="str">
        <f>+'[1]Access-Out'!A26</f>
        <v>12104</v>
      </c>
      <c r="B26" s="50" t="str">
        <f>+'[1]Access-Out'!B26</f>
        <v>TRIBUNAL REGIONAL FEDERAL DA 3A. REGIAO</v>
      </c>
      <c r="C26" s="49" t="str">
        <f>CONCATENATE('[1]Access-Out'!C26,".",'[1]Access-Out'!D26)</f>
        <v>09.272</v>
      </c>
      <c r="D26" s="49" t="str">
        <f>CONCATENATE('[1]Access-Out'!E26,".",'[1]Access-Out'!G26)</f>
        <v>0033.0181</v>
      </c>
      <c r="E26" s="50" t="str">
        <f>+'[1]Access-Out'!F26</f>
        <v>PROGRAMA DE GESTAO E MANUTENCAO DO PODER JUDICIARIO</v>
      </c>
      <c r="F26" s="50" t="str">
        <f>+'[1]Access-Out'!H26</f>
        <v>APOSENTADORIAS E PENSOES CIVIS DA UNIAO</v>
      </c>
      <c r="G26" s="49" t="str">
        <f>IF('[1]Access-Out'!I26="1","F","S")</f>
        <v>S</v>
      </c>
      <c r="H26" s="49" t="str">
        <f>+'[1]Access-Out'!J26</f>
        <v>0156</v>
      </c>
      <c r="I26" s="50" t="str">
        <f>+'[1]Access-Out'!K26</f>
        <v>CONTRIB.DO SERV.PARA O PLANO SEG.SOC.SERV.PUB</v>
      </c>
      <c r="J26" s="49" t="str">
        <f>+'[1]Access-Out'!L26</f>
        <v>1</v>
      </c>
      <c r="K26" s="52"/>
      <c r="L26" s="52"/>
      <c r="M26" s="52"/>
      <c r="N26" s="52">
        <f t="shared" si="0"/>
        <v>0</v>
      </c>
      <c r="O26" s="52"/>
      <c r="P26" s="54">
        <f>'[1]Access-Out'!M26</f>
        <v>62559150</v>
      </c>
      <c r="Q26" s="54">
        <f>'[1]Access-Out'!N26</f>
        <v>0</v>
      </c>
      <c r="R26" s="54">
        <f t="shared" si="1"/>
        <v>62559150</v>
      </c>
      <c r="S26" s="56">
        <f>'[1]Access-Out'!O26</f>
        <v>62559150</v>
      </c>
      <c r="T26" s="55">
        <f t="shared" si="2"/>
        <v>1</v>
      </c>
      <c r="U26" s="54">
        <f>'[1]Access-Out'!P26</f>
        <v>62559094.530000001</v>
      </c>
      <c r="V26" s="55">
        <f t="shared" si="3"/>
        <v>0.99999911331915481</v>
      </c>
      <c r="W26" s="54">
        <f>'[1]Access-Out'!Q26</f>
        <v>62559094.530000001</v>
      </c>
      <c r="X26" s="55">
        <f t="shared" si="4"/>
        <v>0.99999911331915481</v>
      </c>
    </row>
    <row r="27" spans="1:24" ht="25.5" customHeight="1" x14ac:dyDescent="0.2">
      <c r="A27" s="49" t="str">
        <f>+'[1]Access-Out'!A27</f>
        <v>12104</v>
      </c>
      <c r="B27" s="50" t="str">
        <f>+'[1]Access-Out'!B27</f>
        <v>TRIBUNAL REGIONAL FEDERAL DA 3A. REGIAO</v>
      </c>
      <c r="C27" s="49" t="str">
        <f>CONCATENATE('[1]Access-Out'!C27,".",'[1]Access-Out'!D27)</f>
        <v>09.272</v>
      </c>
      <c r="D27" s="49" t="str">
        <f>CONCATENATE('[1]Access-Out'!E27,".",'[1]Access-Out'!G27)</f>
        <v>0033.0181</v>
      </c>
      <c r="E27" s="50" t="str">
        <f>+'[1]Access-Out'!F27</f>
        <v>PROGRAMA DE GESTAO E MANUTENCAO DO PODER JUDICIARIO</v>
      </c>
      <c r="F27" s="50" t="str">
        <f>+'[1]Access-Out'!H27</f>
        <v>APOSENTADORIAS E PENSOES CIVIS DA UNIAO</v>
      </c>
      <c r="G27" s="49" t="str">
        <f>IF('[1]Access-Out'!I27="1","F","S")</f>
        <v>S</v>
      </c>
      <c r="H27" s="49" t="str">
        <f>+'[1]Access-Out'!J27</f>
        <v>0169</v>
      </c>
      <c r="I27" s="50" t="str">
        <f>+'[1]Access-Out'!K27</f>
        <v>CONTR.PATRONAL PARA O PLANO SEG.SOC.SERV.PUB.</v>
      </c>
      <c r="J27" s="49" t="str">
        <f>+'[1]Access-Out'!L27</f>
        <v>1</v>
      </c>
      <c r="K27" s="52"/>
      <c r="L27" s="52"/>
      <c r="M27" s="52"/>
      <c r="N27" s="52">
        <f t="shared" si="0"/>
        <v>0</v>
      </c>
      <c r="O27" s="52"/>
      <c r="P27" s="54">
        <f>'[1]Access-Out'!M27</f>
        <v>69206705.700000003</v>
      </c>
      <c r="Q27" s="54">
        <f>'[1]Access-Out'!N27</f>
        <v>0</v>
      </c>
      <c r="R27" s="54">
        <f t="shared" si="1"/>
        <v>69206705.700000003</v>
      </c>
      <c r="S27" s="56">
        <f>'[1]Access-Out'!O27</f>
        <v>69204343.640000001</v>
      </c>
      <c r="T27" s="55">
        <f t="shared" si="2"/>
        <v>0.9999658694923258</v>
      </c>
      <c r="U27" s="54">
        <f>'[1]Access-Out'!P27</f>
        <v>69204343.640000001</v>
      </c>
      <c r="V27" s="55">
        <f t="shared" si="3"/>
        <v>0.9999658694923258</v>
      </c>
      <c r="W27" s="54">
        <f>'[1]Access-Out'!Q27</f>
        <v>68566028.340000004</v>
      </c>
      <c r="X27" s="55">
        <f t="shared" si="4"/>
        <v>0.99074255372337428</v>
      </c>
    </row>
    <row r="28" spans="1:24" ht="25.5" customHeight="1" x14ac:dyDescent="0.2">
      <c r="A28" s="49" t="str">
        <f>+'[1]Access-Out'!A28</f>
        <v>12104</v>
      </c>
      <c r="B28" s="50" t="str">
        <f>+'[1]Access-Out'!B28</f>
        <v>TRIBUNAL REGIONAL FEDERAL DA 3A. REGIAO</v>
      </c>
      <c r="C28" s="49" t="str">
        <f>CONCATENATE('[1]Access-Out'!C28,".",'[1]Access-Out'!D28)</f>
        <v>28.846</v>
      </c>
      <c r="D28" s="49" t="str">
        <f>CONCATENATE('[1]Access-Out'!E28,".",'[1]Access-Out'!G28)</f>
        <v>0909.00S6</v>
      </c>
      <c r="E28" s="50" t="str">
        <f>+'[1]Access-Out'!F28</f>
        <v>OPERACOES ESPECIAIS: OUTROS ENCARGOS ESPECIAIS</v>
      </c>
      <c r="F28" s="50" t="str">
        <f>+'[1]Access-Out'!H28</f>
        <v>BENEFICIO ESPECIAL E DEMAIS COMPLEMENTACOES DE APOSENTADORIA</v>
      </c>
      <c r="G28" s="49" t="str">
        <f>IF('[1]Access-Out'!I28="1","F","S")</f>
        <v>S</v>
      </c>
      <c r="H28" s="49" t="str">
        <f>+'[1]Access-Out'!J28</f>
        <v>0100</v>
      </c>
      <c r="I28" s="50" t="str">
        <f>+'[1]Access-Out'!K28</f>
        <v>RECURSOS PRIMARIOS DE LIVRE APLICACAO</v>
      </c>
      <c r="J28" s="49" t="str">
        <f>+'[1]Access-Out'!L28</f>
        <v>1</v>
      </c>
      <c r="K28" s="52"/>
      <c r="L28" s="52"/>
      <c r="M28" s="52"/>
      <c r="N28" s="52">
        <f t="shared" si="0"/>
        <v>0</v>
      </c>
      <c r="O28" s="52"/>
      <c r="P28" s="54">
        <f>'[1]Access-Out'!M28</f>
        <v>55359.8</v>
      </c>
      <c r="Q28" s="54">
        <f>'[1]Access-Out'!N28</f>
        <v>0</v>
      </c>
      <c r="R28" s="54">
        <f t="shared" si="1"/>
        <v>55359.8</v>
      </c>
      <c r="S28" s="56">
        <f>'[1]Access-Out'!O28</f>
        <v>55359.8</v>
      </c>
      <c r="T28" s="55">
        <f t="shared" si="2"/>
        <v>1</v>
      </c>
      <c r="U28" s="54">
        <f>'[1]Access-Out'!P28</f>
        <v>55359.8</v>
      </c>
      <c r="V28" s="55">
        <f t="shared" si="3"/>
        <v>1</v>
      </c>
      <c r="W28" s="54">
        <f>'[1]Access-Out'!Q28</f>
        <v>55359.8</v>
      </c>
      <c r="X28" s="55">
        <f t="shared" si="4"/>
        <v>1</v>
      </c>
    </row>
    <row r="29" spans="1:24" ht="25.5" customHeight="1" x14ac:dyDescent="0.2">
      <c r="A29" s="49" t="str">
        <f>+'[1]Access-Out'!A29</f>
        <v>12104</v>
      </c>
      <c r="B29" s="50" t="str">
        <f>+'[1]Access-Out'!B29</f>
        <v>TRIBUNAL REGIONAL FEDERAL DA 3A. REGIAO</v>
      </c>
      <c r="C29" s="49" t="str">
        <f>CONCATENATE('[1]Access-Out'!C29,".",'[1]Access-Out'!D29)</f>
        <v>28.846</v>
      </c>
      <c r="D29" s="49" t="str">
        <f>CONCATENATE('[1]Access-Out'!E29,".",'[1]Access-Out'!G29)</f>
        <v>0909.00S6</v>
      </c>
      <c r="E29" s="50" t="str">
        <f>+'[1]Access-Out'!F29</f>
        <v>OPERACOES ESPECIAIS: OUTROS ENCARGOS ESPECIAIS</v>
      </c>
      <c r="F29" s="50" t="str">
        <f>+'[1]Access-Out'!H29</f>
        <v>BENEFICIO ESPECIAL E DEMAIS COMPLEMENTACOES DE APOSENTADORIA</v>
      </c>
      <c r="G29" s="49" t="str">
        <f>IF('[1]Access-Out'!I29="1","F","S")</f>
        <v>S</v>
      </c>
      <c r="H29" s="49" t="str">
        <f>+'[1]Access-Out'!J29</f>
        <v>0151</v>
      </c>
      <c r="I29" s="50" t="str">
        <f>+'[1]Access-Out'!K29</f>
        <v>RECURSOS LIVRES DA SEGURIDADE SOCIAL</v>
      </c>
      <c r="J29" s="49" t="str">
        <f>+'[1]Access-Out'!L29</f>
        <v>1</v>
      </c>
      <c r="K29" s="52"/>
      <c r="L29" s="52"/>
      <c r="M29" s="52"/>
      <c r="N29" s="52">
        <f t="shared" si="0"/>
        <v>0</v>
      </c>
      <c r="O29" s="52"/>
      <c r="P29" s="54">
        <f>'[1]Access-Out'!M29</f>
        <v>10000</v>
      </c>
      <c r="Q29" s="54">
        <f>'[1]Access-Out'!N29</f>
        <v>0</v>
      </c>
      <c r="R29" s="54">
        <f t="shared" si="1"/>
        <v>10000</v>
      </c>
      <c r="S29" s="56">
        <f>'[1]Access-Out'!O29</f>
        <v>10000</v>
      </c>
      <c r="T29" s="55">
        <f t="shared" si="2"/>
        <v>1</v>
      </c>
      <c r="U29" s="54">
        <f>'[1]Access-Out'!P29</f>
        <v>10000</v>
      </c>
      <c r="V29" s="55">
        <f t="shared" si="3"/>
        <v>1</v>
      </c>
      <c r="W29" s="54">
        <f>'[1]Access-Out'!Q29</f>
        <v>10000</v>
      </c>
      <c r="X29" s="55">
        <f t="shared" si="4"/>
        <v>1</v>
      </c>
    </row>
    <row r="30" spans="1:24" ht="25.5" customHeight="1" thickBot="1" x14ac:dyDescent="0.25">
      <c r="A30" s="49" t="str">
        <f>+'[1]Access-Out'!A30</f>
        <v>12104</v>
      </c>
      <c r="B30" s="50" t="str">
        <f>+'[1]Access-Out'!B30</f>
        <v>TRIBUNAL REGIONAL FEDERAL DA 3A. REGIAO</v>
      </c>
      <c r="C30" s="49" t="str">
        <f>CONCATENATE('[1]Access-Out'!C30,".",'[1]Access-Out'!D30)</f>
        <v>28.846</v>
      </c>
      <c r="D30" s="49" t="str">
        <f>CONCATENATE('[1]Access-Out'!E30,".",'[1]Access-Out'!G30)</f>
        <v>0909.0536</v>
      </c>
      <c r="E30" s="50" t="str">
        <f>+'[1]Access-Out'!F30</f>
        <v>OPERACOES ESPECIAIS: OUTROS ENCARGOS ESPECIAIS</v>
      </c>
      <c r="F30" s="50" t="str">
        <f>+'[1]Access-Out'!H30</f>
        <v>BENEFICIOS E PENSOES INDENIZATORIAS DECORRENTES DE LEGISLACA</v>
      </c>
      <c r="G30" s="49" t="str">
        <f>IF('[1]Access-Out'!I30="1","F","S")</f>
        <v>S</v>
      </c>
      <c r="H30" s="49" t="str">
        <f>+'[1]Access-Out'!J30</f>
        <v>0151</v>
      </c>
      <c r="I30" s="50" t="str">
        <f>+'[1]Access-Out'!K30</f>
        <v>RECURSOS LIVRES DA SEGURIDADE SOCIAL</v>
      </c>
      <c r="J30" s="49" t="str">
        <f>+'[1]Access-Out'!L30</f>
        <v>3</v>
      </c>
      <c r="K30" s="52"/>
      <c r="L30" s="52"/>
      <c r="M30" s="52"/>
      <c r="N30" s="52">
        <f t="shared" si="0"/>
        <v>0</v>
      </c>
      <c r="O30" s="52"/>
      <c r="P30" s="54">
        <f>'[1]Access-Out'!M30</f>
        <v>24000</v>
      </c>
      <c r="Q30" s="54">
        <f>'[1]Access-Out'!N30</f>
        <v>0</v>
      </c>
      <c r="R30" s="54">
        <f t="shared" si="1"/>
        <v>24000</v>
      </c>
      <c r="S30" s="56">
        <f>'[1]Access-Out'!O30</f>
        <v>24000</v>
      </c>
      <c r="T30" s="55">
        <f t="shared" si="2"/>
        <v>1</v>
      </c>
      <c r="U30" s="54">
        <f>'[1]Access-Out'!P30</f>
        <v>18917.919999999998</v>
      </c>
      <c r="V30" s="55">
        <f t="shared" si="3"/>
        <v>0.78824666666666654</v>
      </c>
      <c r="W30" s="54">
        <f>'[1]Access-Out'!Q30</f>
        <v>18917.919999999998</v>
      </c>
      <c r="X30" s="55">
        <f t="shared" si="4"/>
        <v>0.78824666666666654</v>
      </c>
    </row>
    <row r="31" spans="1:24" ht="25.5" customHeight="1" thickBot="1" x14ac:dyDescent="0.25">
      <c r="A31" s="15" t="s">
        <v>48</v>
      </c>
      <c r="B31" s="57"/>
      <c r="C31" s="57"/>
      <c r="D31" s="57"/>
      <c r="E31" s="57"/>
      <c r="F31" s="57"/>
      <c r="G31" s="57"/>
      <c r="H31" s="57"/>
      <c r="I31" s="57"/>
      <c r="J31" s="16"/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f>SUM(P9:P30)</f>
        <v>664698310.73000002</v>
      </c>
      <c r="Q31" s="59">
        <f>SUM(Q9:Q30)</f>
        <v>45860.12</v>
      </c>
      <c r="R31" s="59">
        <f>SUM(R9:R30)</f>
        <v>664652450.61000001</v>
      </c>
      <c r="S31" s="59">
        <f>SUM(S9:S30)</f>
        <v>635484388.90999997</v>
      </c>
      <c r="T31" s="60">
        <f t="shared" si="2"/>
        <v>0.95611531760210855</v>
      </c>
      <c r="U31" s="59">
        <f>SUM(U9:U30)</f>
        <v>594835141.77999997</v>
      </c>
      <c r="V31" s="60">
        <f t="shared" si="3"/>
        <v>0.89495666680244146</v>
      </c>
      <c r="W31" s="59">
        <f>SUM(W9:W30)</f>
        <v>591406064.79999995</v>
      </c>
      <c r="X31" s="60">
        <f t="shared" si="4"/>
        <v>0.88979746370787238</v>
      </c>
    </row>
    <row r="32" spans="1:24" ht="25.5" customHeight="1" x14ac:dyDescent="0.2">
      <c r="A32" s="2" t="s">
        <v>49</v>
      </c>
      <c r="B32" s="2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2"/>
    </row>
    <row r="33" spans="1:24" ht="25.5" customHeight="1" x14ac:dyDescent="0.2">
      <c r="A33" s="2" t="s">
        <v>50</v>
      </c>
      <c r="B33" s="61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ht="25.5" customHeight="1" x14ac:dyDescent="0.2">
      <c r="A34" s="62" t="s">
        <v>51</v>
      </c>
      <c r="B34" s="61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</sheetData>
  <mergeCells count="17">
    <mergeCell ref="A31:J31"/>
    <mergeCell ref="C7:C8"/>
    <mergeCell ref="D7:D8"/>
    <mergeCell ref="E7:F7"/>
    <mergeCell ref="G7:G8"/>
    <mergeCell ref="H7:I7"/>
    <mergeCell ref="J7:J8"/>
    <mergeCell ref="A5:X5"/>
    <mergeCell ref="A6:J6"/>
    <mergeCell ref="K6:K7"/>
    <mergeCell ref="L6:M6"/>
    <mergeCell ref="N6:N7"/>
    <mergeCell ref="O6:O7"/>
    <mergeCell ref="P6:Q6"/>
    <mergeCell ref="R6:R7"/>
    <mergeCell ref="S6:X6"/>
    <mergeCell ref="A7:B7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2022-11-18T17:16:58Z</dcterms:created>
  <dcterms:modified xsi:type="dcterms:W3CDTF">2022-11-18T17:17:25Z</dcterms:modified>
</cp:coreProperties>
</file>