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29\"/>
    </mc:Choice>
  </mc:AlternateContent>
  <bookViews>
    <workbookView xWindow="0" yWindow="0" windowWidth="28800" windowHeight="12180"/>
  </bookViews>
  <sheets>
    <sheet name="Nov" sheetId="1" r:id="rId1"/>
  </sheets>
  <externalReferences>
    <externalReference r:id="rId2"/>
  </externalReferences>
  <definedNames>
    <definedName name="_xlnm.Print_Area" localSheetId="0">Nov!$A$1:$X$36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X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X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S10" i="1"/>
  <c r="Q10" i="1"/>
  <c r="P10" i="1"/>
  <c r="P34" i="1" s="1"/>
  <c r="N10" i="1"/>
  <c r="J10" i="1"/>
  <c r="I10" i="1"/>
  <c r="H10" i="1"/>
  <c r="G10" i="1"/>
  <c r="F10" i="1"/>
  <c r="E10" i="1"/>
  <c r="D10" i="1"/>
  <c r="C10" i="1"/>
  <c r="B10" i="1"/>
  <c r="A10" i="1"/>
  <c r="R33" i="1" l="1"/>
  <c r="V28" i="1"/>
  <c r="V32" i="1"/>
  <c r="R10" i="1"/>
  <c r="T10" i="1" s="1"/>
  <c r="R11" i="1"/>
  <c r="V11" i="1" s="1"/>
  <c r="R12" i="1"/>
  <c r="R13" i="1"/>
  <c r="X13" i="1" s="1"/>
  <c r="R14" i="1"/>
  <c r="X14" i="1" s="1"/>
  <c r="R15" i="1"/>
  <c r="R16" i="1"/>
  <c r="X16" i="1" s="1"/>
  <c r="R17" i="1"/>
  <c r="R18" i="1"/>
  <c r="T18" i="1" s="1"/>
  <c r="R19" i="1"/>
  <c r="X19" i="1" s="1"/>
  <c r="R20" i="1"/>
  <c r="R21" i="1"/>
  <c r="X21" i="1" s="1"/>
  <c r="R22" i="1"/>
  <c r="T22" i="1" s="1"/>
  <c r="R23" i="1"/>
  <c r="R24" i="1"/>
  <c r="X24" i="1" s="1"/>
  <c r="R25" i="1"/>
  <c r="R26" i="1"/>
  <c r="T26" i="1" s="1"/>
  <c r="R27" i="1"/>
  <c r="X27" i="1" s="1"/>
  <c r="X10" i="1"/>
  <c r="V10" i="1"/>
  <c r="X12" i="1"/>
  <c r="T12" i="1"/>
  <c r="V12" i="1"/>
  <c r="T13" i="1"/>
  <c r="T15" i="1"/>
  <c r="X15" i="1"/>
  <c r="V15" i="1"/>
  <c r="V16" i="1"/>
  <c r="T16" i="1"/>
  <c r="T17" i="1"/>
  <c r="X17" i="1"/>
  <c r="V17" i="1"/>
  <c r="X18" i="1"/>
  <c r="V18" i="1"/>
  <c r="X20" i="1"/>
  <c r="V20" i="1"/>
  <c r="T20" i="1"/>
  <c r="T21" i="1"/>
  <c r="T23" i="1"/>
  <c r="X23" i="1"/>
  <c r="V23" i="1"/>
  <c r="V24" i="1"/>
  <c r="T24" i="1"/>
  <c r="T25" i="1"/>
  <c r="X25" i="1"/>
  <c r="V25" i="1"/>
  <c r="X26" i="1"/>
  <c r="V26" i="1"/>
  <c r="T29" i="1"/>
  <c r="X29" i="1"/>
  <c r="V29" i="1"/>
  <c r="X30" i="1"/>
  <c r="V30" i="1"/>
  <c r="T30" i="1"/>
  <c r="T31" i="1"/>
  <c r="X31" i="1"/>
  <c r="V31" i="1"/>
  <c r="T33" i="1"/>
  <c r="X33" i="1"/>
  <c r="V33" i="1"/>
  <c r="U34" i="1"/>
  <c r="T28" i="1"/>
  <c r="T32" i="1"/>
  <c r="Q34" i="1"/>
  <c r="S34" i="1"/>
  <c r="R34" i="1" l="1"/>
  <c r="T14" i="1"/>
  <c r="V14" i="1"/>
  <c r="V22" i="1"/>
  <c r="X22" i="1"/>
  <c r="X11" i="1"/>
  <c r="T27" i="1"/>
  <c r="V21" i="1"/>
  <c r="T19" i="1"/>
  <c r="V13" i="1"/>
  <c r="T11" i="1"/>
  <c r="V27" i="1"/>
  <c r="V19" i="1"/>
  <c r="T34" i="1"/>
  <c r="X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<sst xmlns="http://schemas.openxmlformats.org/spreadsheetml/2006/main" count="55" uniqueCount="51">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</sst>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6" fontId="2" fillId="2" borderId="24" xfId="4" quotePrefix="1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O10">
            <v>5000</v>
          </cell>
          <cell r="P10">
            <v>536.83000000000004</v>
          </cell>
          <cell r="Q10">
            <v>536.82000000000005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25073419.280000001</v>
          </cell>
          <cell r="O11">
            <v>20712685.43</v>
          </cell>
          <cell r="P11">
            <v>1838290.54</v>
          </cell>
          <cell r="Q11">
            <v>1830900.54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47915535.030000001</v>
          </cell>
          <cell r="N12">
            <v>45860.12</v>
          </cell>
          <cell r="O12">
            <v>37188476.719999999</v>
          </cell>
          <cell r="P12">
            <v>27947296.329999998</v>
          </cell>
          <cell r="Q12">
            <v>26740270.879999999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4</v>
          </cell>
          <cell r="M13">
            <v>628988</v>
          </cell>
          <cell r="O13">
            <v>199500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8644689</v>
          </cell>
          <cell r="O14">
            <v>8050760.1799999997</v>
          </cell>
          <cell r="P14">
            <v>6884239.5800000001</v>
          </cell>
          <cell r="Q14">
            <v>6132313.8200000003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380481980.67000002</v>
          </cell>
          <cell r="O15">
            <v>380470664.06</v>
          </cell>
          <cell r="P15">
            <v>380470664.05000001</v>
          </cell>
          <cell r="Q15">
            <v>378253613.41000003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143000</v>
          </cell>
          <cell r="O16">
            <v>49472.14</v>
          </cell>
          <cell r="P16">
            <v>46972.14</v>
          </cell>
          <cell r="Q16">
            <v>46972.14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4712500</v>
          </cell>
          <cell r="O17">
            <v>2638912</v>
          </cell>
          <cell r="P17">
            <v>388647.54</v>
          </cell>
          <cell r="Q17">
            <v>388647.54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900000</v>
          </cell>
          <cell r="O18">
            <v>899080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700000</v>
          </cell>
          <cell r="O19">
            <v>257915.92</v>
          </cell>
          <cell r="P19">
            <v>232151.15</v>
          </cell>
          <cell r="Q19">
            <v>232151.15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8584950</v>
          </cell>
          <cell r="O20">
            <v>417906.42</v>
          </cell>
          <cell r="P20">
            <v>291280.09999999998</v>
          </cell>
          <cell r="Q20">
            <v>291280.09999999998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0188</v>
          </cell>
          <cell r="K23" t="str">
            <v>RECURSOS FINANCEIROS DE LIVRE APLICACAO</v>
          </cell>
          <cell r="L23" t="str">
            <v>4</v>
          </cell>
          <cell r="M23">
            <v>20000</v>
          </cell>
          <cell r="O23">
            <v>8943.2000000000007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2004</v>
          </cell>
          <cell r="H24" t="str">
            <v>ASSISTENCIA MEDICA E ODONTOLOGICA AOS SERVIDORES CIVIS, EMPR</v>
          </cell>
          <cell r="I24" t="str">
            <v>2</v>
          </cell>
          <cell r="J24" t="str">
            <v>0188</v>
          </cell>
          <cell r="K24" t="str">
            <v>RECURSOS FINANCEIROS DE LIVRE APLICACAO</v>
          </cell>
          <cell r="L24" t="str">
            <v>3</v>
          </cell>
          <cell r="M24">
            <v>17879302</v>
          </cell>
          <cell r="O24">
            <v>17718636.489999998</v>
          </cell>
          <cell r="P24">
            <v>17300220.379999999</v>
          </cell>
          <cell r="Q24">
            <v>17300220.379999999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0033</v>
          </cell>
          <cell r="F25" t="str">
            <v>PROGRAMA DE GESTAO E MANUTENCAO DO PODER JUDICIARIO</v>
          </cell>
          <cell r="G25" t="str">
            <v>212B</v>
          </cell>
          <cell r="H25" t="str">
            <v>BENEFICIOS OBRIGATORIOS AOS SERVIDORES CIVIS, EMPREGADOS, MI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22315793.920000002</v>
          </cell>
          <cell r="O25">
            <v>22315793.920000002</v>
          </cell>
          <cell r="P25">
            <v>19917863.460000001</v>
          </cell>
          <cell r="Q25">
            <v>19917863.460000001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846</v>
          </cell>
          <cell r="E26" t="str">
            <v>0033</v>
          </cell>
          <cell r="F26" t="str">
            <v>PROGRAMA DE GESTAO E MANUTENCAO DO PODER JUDICIARIO</v>
          </cell>
          <cell r="G26" t="str">
            <v>09HB</v>
          </cell>
          <cell r="H26" t="str">
            <v>CONTRIBUICAO DA UNIAO, DE SUAS AUTARQUIAS E FUNDACOES PARA 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78164106.400000006</v>
          </cell>
          <cell r="O26">
            <v>78164106.400000006</v>
          </cell>
          <cell r="P26">
            <v>78164106.400000006</v>
          </cell>
          <cell r="Q26">
            <v>78164106.400000006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0100</v>
          </cell>
          <cell r="K27" t="str">
            <v>RECURSOS PRIMARIOS DE LIVRE APLICACAO</v>
          </cell>
          <cell r="L27" t="str">
            <v>1</v>
          </cell>
          <cell r="M27">
            <v>2602411.66</v>
          </cell>
          <cell r="O27">
            <v>2602411.66</v>
          </cell>
          <cell r="P27">
            <v>2602411.66</v>
          </cell>
          <cell r="Q27">
            <v>2557569.96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0156</v>
          </cell>
          <cell r="K28" t="str">
            <v>CONTRIB.DO SERV.PARA O PLANO SEG.SOC.SERV.PUB</v>
          </cell>
          <cell r="L28" t="str">
            <v>1</v>
          </cell>
          <cell r="M28">
            <v>62559150</v>
          </cell>
          <cell r="O28">
            <v>62559150</v>
          </cell>
          <cell r="P28">
            <v>62559150</v>
          </cell>
          <cell r="Q28">
            <v>62559150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09</v>
          </cell>
          <cell r="D29" t="str">
            <v>272</v>
          </cell>
          <cell r="E29" t="str">
            <v>0033</v>
          </cell>
          <cell r="F29" t="str">
            <v>PROGRAMA DE GESTAO E MANUTENCAO DO PODER JUDICIARIO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0169</v>
          </cell>
          <cell r="K29" t="str">
            <v>CONTR.PATRONAL PARA O PLANO SEG.SOC.SERV.PUB.</v>
          </cell>
          <cell r="L29" t="str">
            <v>1</v>
          </cell>
          <cell r="M29">
            <v>85452475.609999999</v>
          </cell>
          <cell r="O29">
            <v>85452475.609999999</v>
          </cell>
          <cell r="P29">
            <v>85452475.609999999</v>
          </cell>
          <cell r="Q29">
            <v>84219300.969999999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00S6</v>
          </cell>
          <cell r="H30" t="str">
            <v>BENEFICIO ESPECIAL E DEMAIS COMPLEMENTACOES DE APOSENTADORIA</v>
          </cell>
          <cell r="I30" t="str">
            <v>2</v>
          </cell>
          <cell r="J30" t="str">
            <v>0100</v>
          </cell>
          <cell r="K30" t="str">
            <v>RECURSOS PRIMARIOS DE LIVRE APLICACAO</v>
          </cell>
          <cell r="L30" t="str">
            <v>1</v>
          </cell>
          <cell r="M30">
            <v>68431.759999999995</v>
          </cell>
          <cell r="O30">
            <v>68431.759999999995</v>
          </cell>
          <cell r="P30">
            <v>68431.759999999995</v>
          </cell>
          <cell r="Q30">
            <v>68431.759999999995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28</v>
          </cell>
          <cell r="D31" t="str">
            <v>846</v>
          </cell>
          <cell r="E31" t="str">
            <v>0909</v>
          </cell>
          <cell r="F31" t="str">
            <v>OPERACOES ESPECIAIS: OUTROS ENCARGOS ESPECIAIS</v>
          </cell>
          <cell r="G31" t="str">
            <v>00S6</v>
          </cell>
          <cell r="H31" t="str">
            <v>BENEFICIO ESPECIAL E DEMAIS COMPLEMENTACOES DE APOSENTADORIA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1</v>
          </cell>
          <cell r="M31">
            <v>10000</v>
          </cell>
          <cell r="O31">
            <v>10000</v>
          </cell>
          <cell r="P31">
            <v>10000</v>
          </cell>
          <cell r="Q31">
            <v>10000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28</v>
          </cell>
          <cell r="D32" t="str">
            <v>846</v>
          </cell>
          <cell r="E32" t="str">
            <v>0909</v>
          </cell>
          <cell r="F32" t="str">
            <v>OPERACOES ESPECIAIS: OUTROS ENCARGOS ESPECIAIS</v>
          </cell>
          <cell r="G32" t="str">
            <v>0536</v>
          </cell>
          <cell r="H32" t="str">
            <v>BENEFICIOS E PENSOES INDENIZATORIAS DECORRENTES DE LEGISLACA</v>
          </cell>
          <cell r="I32" t="str">
            <v>2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700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28</v>
          </cell>
          <cell r="D33" t="str">
            <v>846</v>
          </cell>
          <cell r="E33" t="str">
            <v>0909</v>
          </cell>
          <cell r="F33" t="str">
            <v>OPERACOES ESPECIAIS: OUTROS ENCARGOS ESPECIAIS</v>
          </cell>
          <cell r="G33" t="str">
            <v>0536</v>
          </cell>
          <cell r="H33" t="str">
            <v>BENEFICIOS E PENSOES INDENIZATORIAS DECORRENTES DE LEGISLACA</v>
          </cell>
          <cell r="I33" t="str">
            <v>2</v>
          </cell>
          <cell r="J33" t="str">
            <v>0151</v>
          </cell>
          <cell r="K33" t="str">
            <v>RECURSOS LIVRES DA SEGURIDADE SOCIAL</v>
          </cell>
          <cell r="L33" t="str">
            <v>3</v>
          </cell>
          <cell r="M33">
            <v>24000</v>
          </cell>
          <cell r="O33">
            <v>24000</v>
          </cell>
          <cell r="P33">
            <v>22666.86</v>
          </cell>
          <cell r="Q33">
            <v>22666.86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100" zoomScaleSheetLayoutView="70" workbookViewId="0"/>
  </sheetViews>
  <sheetFormatPr defaultColWidth="9.140625" defaultRowHeight="25.5" customHeight="1" x14ac:dyDescent="0.2"/>
  <cols>
    <col min="1" max="1" width="14.855468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9.85546875" style="65" customWidth="1"/>
    <col min="17" max="17" width="19.140625" style="64" customWidth="1"/>
    <col min="18" max="18" width="18.5703125" style="65" customWidth="1"/>
    <col min="19" max="19" width="16.7109375" style="64" customWidth="1"/>
    <col min="20" max="20" width="9.28515625" style="65" bestFit="1" customWidth="1"/>
    <col min="21" max="21" width="15" style="5" bestFit="1" customWidth="1"/>
    <col min="22" max="22" width="9.28515625" style="5" bestFit="1" customWidth="1"/>
    <col min="23" max="24" width="17.8554687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44866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+'[1]Access-Nov'!A10</f>
        <v>12104</v>
      </c>
      <c r="B10" s="39" t="str">
        <f>+'[1]Access-Nov'!B10</f>
        <v>TRIBUNAL REGIONAL FEDERAL DA 3A. REGIAO</v>
      </c>
      <c r="C10" s="40" t="str">
        <f>CONCATENATE('[1]Access-Nov'!C10,".",'[1]Access-Nov'!D10)</f>
        <v>02.061</v>
      </c>
      <c r="D10" s="40" t="str">
        <f>CONCATENATE('[1]Access-Nov'!E10,".",'[1]Access-Nov'!G10)</f>
        <v>0033.4224</v>
      </c>
      <c r="E10" s="39" t="str">
        <f>+'[1]Access-Nov'!F10</f>
        <v>PROGRAMA DE GESTAO E MANUTENCAO DO PODER JUDICIARIO</v>
      </c>
      <c r="F10" s="41" t="str">
        <f>+'[1]Access-Nov'!H10</f>
        <v>ASSISTENCIA JURIDICA A PESSOAS CARENTES</v>
      </c>
      <c r="G10" s="38" t="str">
        <f>IF('[1]Access-Nov'!I10="1","F","S")</f>
        <v>F</v>
      </c>
      <c r="H10" s="38" t="str">
        <f>+'[1]Access-Nov'!J10</f>
        <v>0100</v>
      </c>
      <c r="I10" s="42" t="str">
        <f>+'[1]Access-Nov'!K10</f>
        <v>RECURSOS PRIMARIOS DE LIVRE APLICACAO</v>
      </c>
      <c r="J10" s="38" t="str">
        <f>+'[1]Access-Nov'!L10</f>
        <v>3</v>
      </c>
      <c r="K10" s="43"/>
      <c r="L10" s="44"/>
      <c r="M10" s="44"/>
      <c r="N10" s="45">
        <f>+K10+L10-M10</f>
        <v>0</v>
      </c>
      <c r="O10" s="43"/>
      <c r="P10" s="46">
        <f>'[1]Access-Nov'!M10</f>
        <v>5000</v>
      </c>
      <c r="Q10" s="46">
        <f>'[1]Access-Nov'!N10</f>
        <v>0</v>
      </c>
      <c r="R10" s="46">
        <f>N10-O10+P10-Q10</f>
        <v>5000</v>
      </c>
      <c r="S10" s="46">
        <f>'[1]Access-Nov'!O10</f>
        <v>5000</v>
      </c>
      <c r="T10" s="47">
        <f>IF(R10&gt;0,S10/R10,0)</f>
        <v>1</v>
      </c>
      <c r="U10" s="46">
        <f>'[1]Access-Nov'!P10</f>
        <v>536.83000000000004</v>
      </c>
      <c r="V10" s="48">
        <f>IF(R10&gt;0,U10/R10,0)</f>
        <v>0.107366</v>
      </c>
      <c r="W10" s="46">
        <f>'[1]Access-Nov'!Q10</f>
        <v>536.82000000000005</v>
      </c>
      <c r="X10" s="48">
        <f>IF(R10&gt;0,W10/R10,0)</f>
        <v>0.10736400000000001</v>
      </c>
    </row>
    <row r="11" spans="1:24" ht="25.5" customHeight="1" x14ac:dyDescent="0.2">
      <c r="A11" s="49" t="str">
        <f>+'[1]Access-Nov'!A11</f>
        <v>12104</v>
      </c>
      <c r="B11" s="50" t="str">
        <f>+'[1]Access-Nov'!B11</f>
        <v>TRIBUNAL REGIONAL FEDERAL DA 3A. REGIAO</v>
      </c>
      <c r="C11" s="49" t="str">
        <f>CONCATENATE('[1]Access-Nov'!C11,".",'[1]Access-Nov'!D11)</f>
        <v>02.061</v>
      </c>
      <c r="D11" s="49" t="str">
        <f>CONCATENATE('[1]Access-Nov'!E11,".",'[1]Access-Nov'!G11)</f>
        <v>0033.4257</v>
      </c>
      <c r="E11" s="50" t="str">
        <f>+'[1]Access-Nov'!F11</f>
        <v>PROGRAMA DE GESTAO E MANUTENCAO DO PODER JUDICIARIO</v>
      </c>
      <c r="F11" s="51" t="str">
        <f>+'[1]Access-Nov'!H11</f>
        <v>JULGAMENTO DE CAUSAS NA JUSTICA FEDERAL</v>
      </c>
      <c r="G11" s="49" t="str">
        <f>IF('[1]Access-Nov'!I11="1","F","S")</f>
        <v>F</v>
      </c>
      <c r="H11" s="49" t="str">
        <f>+'[1]Access-Nov'!J11</f>
        <v>0100</v>
      </c>
      <c r="I11" s="50" t="str">
        <f>+'[1]Access-Nov'!K11</f>
        <v>RECURSOS PRIMARIOS DE LIVRE APLICACAO</v>
      </c>
      <c r="J11" s="49" t="str">
        <f>+'[1]Access-Nov'!L11</f>
        <v>4</v>
      </c>
      <c r="K11" s="52"/>
      <c r="L11" s="52"/>
      <c r="M11" s="52"/>
      <c r="N11" s="53">
        <f t="shared" ref="N11:N33" si="0">+K11+L11-M11</f>
        <v>0</v>
      </c>
      <c r="O11" s="52"/>
      <c r="P11" s="54">
        <f>'[1]Access-Nov'!M11</f>
        <v>25073419.280000001</v>
      </c>
      <c r="Q11" s="54">
        <f>'[1]Access-Nov'!N11</f>
        <v>0</v>
      </c>
      <c r="R11" s="54">
        <f t="shared" ref="R11:R33" si="1">N11-O11+P11-Q11</f>
        <v>25073419.280000001</v>
      </c>
      <c r="S11" s="54">
        <f>'[1]Access-Nov'!O11</f>
        <v>20712685.43</v>
      </c>
      <c r="T11" s="55">
        <f t="shared" ref="T11:T34" si="2">IF(R11&gt;0,S11/R11,0)</f>
        <v>0.82608140512058625</v>
      </c>
      <c r="U11" s="54">
        <f>'[1]Access-Nov'!P11</f>
        <v>1838290.54</v>
      </c>
      <c r="V11" s="55">
        <f t="shared" ref="V11:V34" si="3">IF(R11&gt;0,U11/R11,0)</f>
        <v>7.3316308377067901E-2</v>
      </c>
      <c r="W11" s="54">
        <f>'[1]Access-Nov'!Q11</f>
        <v>1830900.54</v>
      </c>
      <c r="X11" s="55">
        <f t="shared" ref="X11:X34" si="4">IF(R11&gt;0,W11/R11,0)</f>
        <v>7.3021573944660648E-2</v>
      </c>
    </row>
    <row r="12" spans="1:24" ht="25.5" customHeight="1" x14ac:dyDescent="0.2">
      <c r="A12" s="49" t="str">
        <f>+'[1]Access-Nov'!A12</f>
        <v>12104</v>
      </c>
      <c r="B12" s="50" t="str">
        <f>+'[1]Access-Nov'!B12</f>
        <v>TRIBUNAL REGIONAL FEDERAL DA 3A. REGIAO</v>
      </c>
      <c r="C12" s="49" t="str">
        <f>CONCATENATE('[1]Access-Nov'!C12,".",'[1]Access-Nov'!D12)</f>
        <v>02.061</v>
      </c>
      <c r="D12" s="49" t="str">
        <f>CONCATENATE('[1]Access-Nov'!E12,".",'[1]Access-Nov'!G12)</f>
        <v>0033.4257</v>
      </c>
      <c r="E12" s="50" t="str">
        <f>+'[1]Access-Nov'!F12</f>
        <v>PROGRAMA DE GESTAO E MANUTENCAO DO PODER JUDICIARIO</v>
      </c>
      <c r="F12" s="50" t="str">
        <f>+'[1]Access-Nov'!H12</f>
        <v>JULGAMENTO DE CAUSAS NA JUSTICA FEDERAL</v>
      </c>
      <c r="G12" s="49" t="str">
        <f>IF('[1]Access-Nov'!I12="1","F","S")</f>
        <v>F</v>
      </c>
      <c r="H12" s="49" t="str">
        <f>+'[1]Access-Nov'!J12</f>
        <v>0100</v>
      </c>
      <c r="I12" s="50" t="str">
        <f>+'[1]Access-Nov'!K12</f>
        <v>RECURSOS PRIMARIOS DE LIVRE APLICACAO</v>
      </c>
      <c r="J12" s="49" t="str">
        <f>+'[1]Access-Nov'!L12</f>
        <v>3</v>
      </c>
      <c r="K12" s="54"/>
      <c r="L12" s="54"/>
      <c r="M12" s="54"/>
      <c r="N12" s="52">
        <f t="shared" si="0"/>
        <v>0</v>
      </c>
      <c r="O12" s="54"/>
      <c r="P12" s="54">
        <f>'[1]Access-Nov'!M12</f>
        <v>47915535.030000001</v>
      </c>
      <c r="Q12" s="54">
        <f>'[1]Access-Nov'!N12</f>
        <v>45860.12</v>
      </c>
      <c r="R12" s="54">
        <f t="shared" si="1"/>
        <v>47869674.910000004</v>
      </c>
      <c r="S12" s="56">
        <f>'[1]Access-Nov'!O12</f>
        <v>37188476.719999999</v>
      </c>
      <c r="T12" s="55">
        <f t="shared" si="2"/>
        <v>0.77686921396308262</v>
      </c>
      <c r="U12" s="54">
        <f>'[1]Access-Nov'!P12</f>
        <v>27947296.329999998</v>
      </c>
      <c r="V12" s="55">
        <f t="shared" si="3"/>
        <v>0.58382047470645748</v>
      </c>
      <c r="W12" s="54">
        <f>'[1]Access-Nov'!Q12</f>
        <v>26740270.879999999</v>
      </c>
      <c r="X12" s="55">
        <f t="shared" si="4"/>
        <v>0.55860565024254927</v>
      </c>
    </row>
    <row r="13" spans="1:24" ht="25.5" customHeight="1" x14ac:dyDescent="0.2">
      <c r="A13" s="49" t="str">
        <f>+'[1]Access-Nov'!A13</f>
        <v>12104</v>
      </c>
      <c r="B13" s="50" t="str">
        <f>+'[1]Access-Nov'!B13</f>
        <v>TRIBUNAL REGIONAL FEDERAL DA 3A. REGIAO</v>
      </c>
      <c r="C13" s="49" t="str">
        <f>CONCATENATE('[1]Access-Nov'!C13,".",'[1]Access-Nov'!D13)</f>
        <v>02.061</v>
      </c>
      <c r="D13" s="49" t="str">
        <f>CONCATENATE('[1]Access-Nov'!E13,".",'[1]Access-Nov'!G13)</f>
        <v>0033.4257</v>
      </c>
      <c r="E13" s="50" t="str">
        <f>+'[1]Access-Nov'!F13</f>
        <v>PROGRAMA DE GESTAO E MANUTENCAO DO PODER JUDICIARIO</v>
      </c>
      <c r="F13" s="50" t="str">
        <f>+'[1]Access-Nov'!H13</f>
        <v>JULGAMENTO DE CAUSAS NA JUSTICA FEDERAL</v>
      </c>
      <c r="G13" s="49" t="str">
        <f>IF('[1]Access-Nov'!I13="1","F","S")</f>
        <v>F</v>
      </c>
      <c r="H13" s="49" t="str">
        <f>+'[1]Access-Nov'!J13</f>
        <v>0127</v>
      </c>
      <c r="I13" s="50" t="str">
        <f>+'[1]Access-Nov'!K13</f>
        <v>CUSTAS JUDICIAIS</v>
      </c>
      <c r="J13" s="49" t="str">
        <f>+'[1]Access-Nov'!L13</f>
        <v>4</v>
      </c>
      <c r="K13" s="54"/>
      <c r="L13" s="54"/>
      <c r="M13" s="54"/>
      <c r="N13" s="52">
        <f t="shared" si="0"/>
        <v>0</v>
      </c>
      <c r="O13" s="54"/>
      <c r="P13" s="54">
        <f>'[1]Access-Nov'!M13</f>
        <v>628988</v>
      </c>
      <c r="Q13" s="54">
        <f>'[1]Access-Nov'!N13</f>
        <v>0</v>
      </c>
      <c r="R13" s="54">
        <f t="shared" si="1"/>
        <v>628988</v>
      </c>
      <c r="S13" s="56">
        <f>'[1]Access-Nov'!O13</f>
        <v>199500</v>
      </c>
      <c r="T13" s="55">
        <f t="shared" si="2"/>
        <v>0.31717616234331975</v>
      </c>
      <c r="U13" s="54">
        <f>'[1]Access-Nov'!P13</f>
        <v>0</v>
      </c>
      <c r="V13" s="55">
        <f t="shared" si="3"/>
        <v>0</v>
      </c>
      <c r="W13" s="54">
        <f>'[1]Access-Nov'!Q13</f>
        <v>0</v>
      </c>
      <c r="X13" s="55">
        <f t="shared" si="4"/>
        <v>0</v>
      </c>
    </row>
    <row r="14" spans="1:24" ht="25.5" customHeight="1" x14ac:dyDescent="0.2">
      <c r="A14" s="49" t="str">
        <f>+'[1]Access-Nov'!A14</f>
        <v>12104</v>
      </c>
      <c r="B14" s="50" t="str">
        <f>+'[1]Access-Nov'!B14</f>
        <v>TRIBUNAL REGIONAL FEDERAL DA 3A. REGIAO</v>
      </c>
      <c r="C14" s="49" t="str">
        <f>CONCATENATE('[1]Access-Nov'!C14,".",'[1]Access-Nov'!D14)</f>
        <v>02.061</v>
      </c>
      <c r="D14" s="49" t="str">
        <f>CONCATENATE('[1]Access-Nov'!E14,".",'[1]Access-Nov'!G14)</f>
        <v>0033.4257</v>
      </c>
      <c r="E14" s="50" t="str">
        <f>+'[1]Access-Nov'!F14</f>
        <v>PROGRAMA DE GESTAO E MANUTENCAO DO PODER JUDICIARIO</v>
      </c>
      <c r="F14" s="50" t="str">
        <f>+'[1]Access-Nov'!H14</f>
        <v>JULGAMENTO DE CAUSAS NA JUSTICA FEDERAL</v>
      </c>
      <c r="G14" s="49" t="str">
        <f>IF('[1]Access-Nov'!I14="1","F","S")</f>
        <v>F</v>
      </c>
      <c r="H14" s="49" t="str">
        <f>+'[1]Access-Nov'!J14</f>
        <v>0127</v>
      </c>
      <c r="I14" s="50" t="str">
        <f>+'[1]Access-Nov'!K14</f>
        <v>CUSTAS JUDICIAIS</v>
      </c>
      <c r="J14" s="49" t="str">
        <f>+'[1]Access-Nov'!L14</f>
        <v>3</v>
      </c>
      <c r="K14" s="54"/>
      <c r="L14" s="54"/>
      <c r="M14" s="54"/>
      <c r="N14" s="52">
        <f t="shared" si="0"/>
        <v>0</v>
      </c>
      <c r="O14" s="54"/>
      <c r="P14" s="54">
        <f>'[1]Access-Nov'!M14</f>
        <v>8644689</v>
      </c>
      <c r="Q14" s="54">
        <f>'[1]Access-Nov'!N14</f>
        <v>0</v>
      </c>
      <c r="R14" s="54">
        <f t="shared" si="1"/>
        <v>8644689</v>
      </c>
      <c r="S14" s="56">
        <f>'[1]Access-Nov'!O14</f>
        <v>8050760.1799999997</v>
      </c>
      <c r="T14" s="55">
        <f t="shared" si="2"/>
        <v>0.93129552491709067</v>
      </c>
      <c r="U14" s="54">
        <f>'[1]Access-Nov'!P14</f>
        <v>6884239.5800000001</v>
      </c>
      <c r="V14" s="55">
        <f t="shared" si="3"/>
        <v>0.79635480003965442</v>
      </c>
      <c r="W14" s="54">
        <f>'[1]Access-Nov'!Q14</f>
        <v>6132313.8200000003</v>
      </c>
      <c r="X14" s="55">
        <f t="shared" si="4"/>
        <v>0.70937356103845961</v>
      </c>
    </row>
    <row r="15" spans="1:24" ht="25.5" customHeight="1" x14ac:dyDescent="0.2">
      <c r="A15" s="49" t="str">
        <f>+'[1]Access-Nov'!A15</f>
        <v>12104</v>
      </c>
      <c r="B15" s="50" t="str">
        <f>+'[1]Access-Nov'!B15</f>
        <v>TRIBUNAL REGIONAL FEDERAL DA 3A. REGIAO</v>
      </c>
      <c r="C15" s="49" t="str">
        <f>CONCATENATE('[1]Access-Nov'!C15,".",'[1]Access-Nov'!D15)</f>
        <v>02.122</v>
      </c>
      <c r="D15" s="49" t="str">
        <f>CONCATENATE('[1]Access-Nov'!E15,".",'[1]Access-Nov'!G15)</f>
        <v>0033.20TP</v>
      </c>
      <c r="E15" s="50" t="str">
        <f>+'[1]Access-Nov'!F15</f>
        <v>PROGRAMA DE GESTAO E MANUTENCAO DO PODER JUDICIARIO</v>
      </c>
      <c r="F15" s="50" t="str">
        <f>+'[1]Access-Nov'!H15</f>
        <v>ATIVOS CIVIS DA UNIAO</v>
      </c>
      <c r="G15" s="49" t="str">
        <f>IF('[1]Access-Nov'!I15="1","F","S")</f>
        <v>F</v>
      </c>
      <c r="H15" s="49" t="str">
        <f>+'[1]Access-Nov'!J15</f>
        <v>0100</v>
      </c>
      <c r="I15" s="50" t="str">
        <f>+'[1]Access-Nov'!K15</f>
        <v>RECURSOS PRIMARIOS DE LIVRE APLICACAO</v>
      </c>
      <c r="J15" s="49" t="str">
        <f>+'[1]Access-Nov'!L15</f>
        <v>1</v>
      </c>
      <c r="K15" s="52"/>
      <c r="L15" s="52"/>
      <c r="M15" s="52"/>
      <c r="N15" s="52">
        <f t="shared" si="0"/>
        <v>0</v>
      </c>
      <c r="O15" s="52"/>
      <c r="P15" s="54">
        <f>'[1]Access-Nov'!M15</f>
        <v>380481980.67000002</v>
      </c>
      <c r="Q15" s="54">
        <f>'[1]Access-Nov'!N15</f>
        <v>0</v>
      </c>
      <c r="R15" s="54">
        <f t="shared" si="1"/>
        <v>380481980.67000002</v>
      </c>
      <c r="S15" s="56">
        <f>'[1]Access-Nov'!O15</f>
        <v>380470664.06</v>
      </c>
      <c r="T15" s="55">
        <f t="shared" si="2"/>
        <v>0.99997025717228427</v>
      </c>
      <c r="U15" s="54">
        <f>'[1]Access-Nov'!P15</f>
        <v>380470664.05000001</v>
      </c>
      <c r="V15" s="55">
        <f t="shared" si="3"/>
        <v>0.99997025714600185</v>
      </c>
      <c r="W15" s="54">
        <f>'[1]Access-Nov'!Q15</f>
        <v>378253613.41000003</v>
      </c>
      <c r="X15" s="55">
        <f t="shared" si="4"/>
        <v>0.99414330409004914</v>
      </c>
    </row>
    <row r="16" spans="1:24" ht="25.5" customHeight="1" x14ac:dyDescent="0.2">
      <c r="A16" s="49" t="str">
        <f>+'[1]Access-Nov'!A16</f>
        <v>12104</v>
      </c>
      <c r="B16" s="50" t="str">
        <f>+'[1]Access-Nov'!B16</f>
        <v>TRIBUNAL REGIONAL FEDERAL DA 3A. REGIAO</v>
      </c>
      <c r="C16" s="49" t="str">
        <f>CONCATENATE('[1]Access-Nov'!C16,".",'[1]Access-Nov'!D16)</f>
        <v>02.122</v>
      </c>
      <c r="D16" s="49" t="str">
        <f>CONCATENATE('[1]Access-Nov'!E16,".",'[1]Access-Nov'!G16)</f>
        <v>0033.216H</v>
      </c>
      <c r="E16" s="50" t="str">
        <f>+'[1]Access-Nov'!F16</f>
        <v>PROGRAMA DE GESTAO E MANUTENCAO DO PODER JUDICIARIO</v>
      </c>
      <c r="F16" s="50" t="str">
        <f>+'[1]Access-Nov'!H16</f>
        <v>AJUDA DE CUSTO PARA MORADIA OU AUXILIO-MORADIA A AGENTES PUB</v>
      </c>
      <c r="G16" s="49" t="str">
        <f>IF('[1]Access-Nov'!I16="1","F","S")</f>
        <v>F</v>
      </c>
      <c r="H16" s="49" t="str">
        <f>+'[1]Access-Nov'!J16</f>
        <v>0100</v>
      </c>
      <c r="I16" s="50" t="str">
        <f>+'[1]Access-Nov'!K16</f>
        <v>RECURSOS PRIMARIOS DE LIVRE APLICACAO</v>
      </c>
      <c r="J16" s="49" t="str">
        <f>+'[1]Access-Nov'!L16</f>
        <v>3</v>
      </c>
      <c r="K16" s="54"/>
      <c r="L16" s="54"/>
      <c r="M16" s="54"/>
      <c r="N16" s="52">
        <f t="shared" si="0"/>
        <v>0</v>
      </c>
      <c r="O16" s="54"/>
      <c r="P16" s="54">
        <f>'[1]Access-Nov'!M16</f>
        <v>143000</v>
      </c>
      <c r="Q16" s="54">
        <f>'[1]Access-Nov'!N16</f>
        <v>0</v>
      </c>
      <c r="R16" s="54">
        <f t="shared" si="1"/>
        <v>143000</v>
      </c>
      <c r="S16" s="56">
        <f>'[1]Access-Nov'!O16</f>
        <v>49472.14</v>
      </c>
      <c r="T16" s="55">
        <f t="shared" si="2"/>
        <v>0.34595902097902098</v>
      </c>
      <c r="U16" s="54">
        <f>'[1]Access-Nov'!P16</f>
        <v>46972.14</v>
      </c>
      <c r="V16" s="55">
        <f t="shared" si="3"/>
        <v>0.32847650349650348</v>
      </c>
      <c r="W16" s="54">
        <f>'[1]Access-Nov'!Q16</f>
        <v>46972.14</v>
      </c>
      <c r="X16" s="55">
        <f t="shared" si="4"/>
        <v>0.32847650349650348</v>
      </c>
    </row>
    <row r="17" spans="1:24" ht="25.5" customHeight="1" x14ac:dyDescent="0.2">
      <c r="A17" s="49" t="str">
        <f>+'[1]Access-Nov'!A17</f>
        <v>12104</v>
      </c>
      <c r="B17" s="50" t="str">
        <f>+'[1]Access-Nov'!B17</f>
        <v>TRIBUNAL REGIONAL FEDERAL DA 3A. REGIAO</v>
      </c>
      <c r="C17" s="49" t="str">
        <f>CONCATENATE('[1]Access-Nov'!C17,".",'[1]Access-Nov'!D17)</f>
        <v>02.122</v>
      </c>
      <c r="D17" s="49" t="str">
        <f>CONCATENATE('[1]Access-Nov'!E17,".",'[1]Access-Nov'!G17)</f>
        <v>0033.219Z</v>
      </c>
      <c r="E17" s="50" t="str">
        <f>+'[1]Access-Nov'!F17</f>
        <v>PROGRAMA DE GESTAO E MANUTENCAO DO PODER JUDICIARIO</v>
      </c>
      <c r="F17" s="50" t="str">
        <f>+'[1]Access-Nov'!H17</f>
        <v>CONSERVACAO E RECUPERACAO DE ATIVOS DE INFRAESTRUTURA DA UNI</v>
      </c>
      <c r="G17" s="49" t="str">
        <f>IF('[1]Access-Nov'!I17="1","F","S")</f>
        <v>F</v>
      </c>
      <c r="H17" s="49" t="str">
        <f>+'[1]Access-Nov'!J17</f>
        <v>0100</v>
      </c>
      <c r="I17" s="50" t="str">
        <f>+'[1]Access-Nov'!K17</f>
        <v>RECURSOS PRIMARIOS DE LIVRE APLICACAO</v>
      </c>
      <c r="J17" s="49" t="str">
        <f>+'[1]Access-Nov'!L17</f>
        <v>4</v>
      </c>
      <c r="K17" s="54"/>
      <c r="L17" s="54"/>
      <c r="M17" s="54"/>
      <c r="N17" s="52">
        <f t="shared" si="0"/>
        <v>0</v>
      </c>
      <c r="O17" s="54"/>
      <c r="P17" s="54">
        <f>'[1]Access-Nov'!M17</f>
        <v>4712500</v>
      </c>
      <c r="Q17" s="54">
        <f>'[1]Access-Nov'!N17</f>
        <v>0</v>
      </c>
      <c r="R17" s="54">
        <f t="shared" si="1"/>
        <v>4712500</v>
      </c>
      <c r="S17" s="57">
        <f>'[1]Access-Nov'!O17</f>
        <v>2638912</v>
      </c>
      <c r="T17" s="55">
        <f t="shared" si="2"/>
        <v>0.5599813262599469</v>
      </c>
      <c r="U17" s="54">
        <f>'[1]Access-Nov'!P17</f>
        <v>388647.54</v>
      </c>
      <c r="V17" s="55">
        <f t="shared" si="3"/>
        <v>8.2471626525198932E-2</v>
      </c>
      <c r="W17" s="54">
        <f>'[1]Access-Nov'!Q17</f>
        <v>388647.54</v>
      </c>
      <c r="X17" s="55">
        <f t="shared" si="4"/>
        <v>8.2471626525198932E-2</v>
      </c>
    </row>
    <row r="18" spans="1:24" ht="25.5" customHeight="1" x14ac:dyDescent="0.2">
      <c r="A18" s="49" t="str">
        <f>+'[1]Access-Nov'!A18</f>
        <v>12104</v>
      </c>
      <c r="B18" s="50" t="str">
        <f>+'[1]Access-Nov'!B18</f>
        <v>TRIBUNAL REGIONAL FEDERAL DA 3A. REGIAO</v>
      </c>
      <c r="C18" s="49" t="str">
        <f>CONCATENATE('[1]Access-Nov'!C18,".",'[1]Access-Nov'!D18)</f>
        <v>02.126</v>
      </c>
      <c r="D18" s="49" t="str">
        <f>CONCATENATE('[1]Access-Nov'!E18,".",'[1]Access-Nov'!G18)</f>
        <v>0033.151W</v>
      </c>
      <c r="E18" s="50" t="str">
        <f>+'[1]Access-Nov'!F18</f>
        <v>PROGRAMA DE GESTAO E MANUTENCAO DO PODER JUDICIARIO</v>
      </c>
      <c r="F18" s="50" t="str">
        <f>+'[1]Access-Nov'!H18</f>
        <v>DESENVOLVIMENTO E IMPLANTACAO DO SISTEMA PROCESSO JUDICIAL E</v>
      </c>
      <c r="G18" s="49" t="str">
        <f>IF('[1]Access-Nov'!I18="1","F","S")</f>
        <v>F</v>
      </c>
      <c r="H18" s="49" t="str">
        <f>+'[1]Access-Nov'!J18</f>
        <v>0100</v>
      </c>
      <c r="I18" s="50" t="str">
        <f>+'[1]Access-Nov'!K18</f>
        <v>RECURSOS PRIMARIOS DE LIVRE APLICACAO</v>
      </c>
      <c r="J18" s="49" t="str">
        <f>+'[1]Access-Nov'!L18</f>
        <v>4</v>
      </c>
      <c r="K18" s="52"/>
      <c r="L18" s="52"/>
      <c r="M18" s="52"/>
      <c r="N18" s="52">
        <f t="shared" si="0"/>
        <v>0</v>
      </c>
      <c r="O18" s="52"/>
      <c r="P18" s="54">
        <f>'[1]Access-Nov'!M18</f>
        <v>900000</v>
      </c>
      <c r="Q18" s="54">
        <f>'[1]Access-Nov'!N18</f>
        <v>0</v>
      </c>
      <c r="R18" s="54">
        <f t="shared" si="1"/>
        <v>900000</v>
      </c>
      <c r="S18" s="56">
        <f>'[1]Access-Nov'!O18</f>
        <v>899080</v>
      </c>
      <c r="T18" s="55">
        <f t="shared" si="2"/>
        <v>0.99897777777777774</v>
      </c>
      <c r="U18" s="54">
        <f>'[1]Access-Nov'!P18</f>
        <v>0</v>
      </c>
      <c r="V18" s="55">
        <f t="shared" si="3"/>
        <v>0</v>
      </c>
      <c r="W18" s="54">
        <f>'[1]Access-Nov'!Q18</f>
        <v>0</v>
      </c>
      <c r="X18" s="55">
        <f t="shared" si="4"/>
        <v>0</v>
      </c>
    </row>
    <row r="19" spans="1:24" ht="25.5" customHeight="1" x14ac:dyDescent="0.2">
      <c r="A19" s="49" t="str">
        <f>+'[1]Access-Nov'!A19</f>
        <v>12104</v>
      </c>
      <c r="B19" s="50" t="str">
        <f>+'[1]Access-Nov'!B19</f>
        <v>TRIBUNAL REGIONAL FEDERAL DA 3A. REGIAO</v>
      </c>
      <c r="C19" s="49" t="str">
        <f>CONCATENATE('[1]Access-Nov'!C19,".",'[1]Access-Nov'!D19)</f>
        <v>02.126</v>
      </c>
      <c r="D19" s="49" t="str">
        <f>CONCATENATE('[1]Access-Nov'!E19,".",'[1]Access-Nov'!G19)</f>
        <v>0033.151W</v>
      </c>
      <c r="E19" s="50" t="str">
        <f>+'[1]Access-Nov'!F19</f>
        <v>PROGRAMA DE GESTAO E MANUTENCAO DO PODER JUDICIARIO</v>
      </c>
      <c r="F19" s="50" t="str">
        <f>+'[1]Access-Nov'!H19</f>
        <v>DESENVOLVIMENTO E IMPLANTACAO DO SISTEMA PROCESSO JUDICIAL E</v>
      </c>
      <c r="G19" s="49" t="str">
        <f>IF('[1]Access-Nov'!I19="1","F","S")</f>
        <v>F</v>
      </c>
      <c r="H19" s="49" t="str">
        <f>+'[1]Access-Nov'!J19</f>
        <v>0100</v>
      </c>
      <c r="I19" s="50" t="str">
        <f>+'[1]Access-Nov'!K19</f>
        <v>RECURSOS PRIMARIOS DE LIVRE APLICACAO</v>
      </c>
      <c r="J19" s="49" t="str">
        <f>+'[1]Access-Nov'!L19</f>
        <v>3</v>
      </c>
      <c r="K19" s="52"/>
      <c r="L19" s="52"/>
      <c r="M19" s="52"/>
      <c r="N19" s="52">
        <f t="shared" si="0"/>
        <v>0</v>
      </c>
      <c r="O19" s="52"/>
      <c r="P19" s="54">
        <f>'[1]Access-Nov'!M19</f>
        <v>700000</v>
      </c>
      <c r="Q19" s="54">
        <f>'[1]Access-Nov'!N19</f>
        <v>0</v>
      </c>
      <c r="R19" s="54">
        <f t="shared" si="1"/>
        <v>700000</v>
      </c>
      <c r="S19" s="56">
        <f>'[1]Access-Nov'!O19</f>
        <v>257915.92</v>
      </c>
      <c r="T19" s="55">
        <f t="shared" si="2"/>
        <v>0.36845131428571432</v>
      </c>
      <c r="U19" s="54">
        <f>'[1]Access-Nov'!P19</f>
        <v>232151.15</v>
      </c>
      <c r="V19" s="55">
        <f t="shared" si="3"/>
        <v>0.33164450000000001</v>
      </c>
      <c r="W19" s="54">
        <f>'[1]Access-Nov'!Q19</f>
        <v>232151.15</v>
      </c>
      <c r="X19" s="55">
        <f t="shared" si="4"/>
        <v>0.33164450000000001</v>
      </c>
    </row>
    <row r="20" spans="1:24" ht="25.5" customHeight="1" x14ac:dyDescent="0.2">
      <c r="A20" s="49" t="str">
        <f>+'[1]Access-Nov'!A20</f>
        <v>12104</v>
      </c>
      <c r="B20" s="50" t="str">
        <f>+'[1]Access-Nov'!B20</f>
        <v>TRIBUNAL REGIONAL FEDERAL DA 3A. REGIAO</v>
      </c>
      <c r="C20" s="49" t="str">
        <f>CONCATENATE('[1]Access-Nov'!C20,".",'[1]Access-Nov'!D20)</f>
        <v>02.301</v>
      </c>
      <c r="D20" s="49" t="str">
        <f>CONCATENATE('[1]Access-Nov'!E20,".",'[1]Access-Nov'!G20)</f>
        <v>0033.2004</v>
      </c>
      <c r="E20" s="50" t="str">
        <f>+'[1]Access-Nov'!F20</f>
        <v>PROGRAMA DE GESTAO E MANUTENCAO DO PODER JUDICIARIO</v>
      </c>
      <c r="F20" s="50" t="str">
        <f>+'[1]Access-Nov'!H20</f>
        <v>ASSISTENCIA MEDICA E ODONTOLOGICA AOS SERVIDORES CIVIS, EMPR</v>
      </c>
      <c r="G20" s="49" t="str">
        <f>IF('[1]Access-Nov'!I20="1","F","S")</f>
        <v>S</v>
      </c>
      <c r="H20" s="49" t="str">
        <f>+'[1]Access-Nov'!J20</f>
        <v>0100</v>
      </c>
      <c r="I20" s="50" t="str">
        <f>+'[1]Access-Nov'!K20</f>
        <v>RECURSOS PRIMARIOS DE LIVRE APLICACAO</v>
      </c>
      <c r="J20" s="49" t="str">
        <f>+'[1]Access-Nov'!L20</f>
        <v>3</v>
      </c>
      <c r="K20" s="52"/>
      <c r="L20" s="52"/>
      <c r="M20" s="52"/>
      <c r="N20" s="52">
        <f t="shared" si="0"/>
        <v>0</v>
      </c>
      <c r="O20" s="52"/>
      <c r="P20" s="54">
        <f>'[1]Access-Nov'!M20</f>
        <v>8584950</v>
      </c>
      <c r="Q20" s="54">
        <f>'[1]Access-Nov'!N20</f>
        <v>0</v>
      </c>
      <c r="R20" s="54">
        <f t="shared" si="1"/>
        <v>8584950</v>
      </c>
      <c r="S20" s="56">
        <f>'[1]Access-Nov'!O20</f>
        <v>417906.42</v>
      </c>
      <c r="T20" s="55">
        <f t="shared" si="2"/>
        <v>4.8678957943843582E-2</v>
      </c>
      <c r="U20" s="54">
        <f>'[1]Access-Nov'!P20</f>
        <v>291280.09999999998</v>
      </c>
      <c r="V20" s="55">
        <f t="shared" si="3"/>
        <v>3.3929155091176999E-2</v>
      </c>
      <c r="W20" s="54">
        <f>'[1]Access-Nov'!Q20</f>
        <v>291280.09999999998</v>
      </c>
      <c r="X20" s="55">
        <f t="shared" si="4"/>
        <v>3.3929155091176999E-2</v>
      </c>
    </row>
    <row r="21" spans="1:24" ht="25.5" customHeight="1" x14ac:dyDescent="0.2">
      <c r="A21" s="49" t="str">
        <f>+'[1]Access-Nov'!A21</f>
        <v>12104</v>
      </c>
      <c r="B21" s="50" t="str">
        <f>+'[1]Access-Nov'!B21</f>
        <v>TRIBUNAL REGIONAL FEDERAL DA 3A. REGIAO</v>
      </c>
      <c r="C21" s="49" t="str">
        <f>CONCATENATE('[1]Access-Nov'!C21,".",'[1]Access-Nov'!D21)</f>
        <v>02.301</v>
      </c>
      <c r="D21" s="49" t="str">
        <f>CONCATENATE('[1]Access-Nov'!E21,".",'[1]Access-Nov'!G21)</f>
        <v>0033.2004</v>
      </c>
      <c r="E21" s="50" t="str">
        <f>+'[1]Access-Nov'!F21</f>
        <v>PROGRAMA DE GESTAO E MANUTENCAO DO PODER JUDICIARIO</v>
      </c>
      <c r="F21" s="50" t="str">
        <f>+'[1]Access-Nov'!H21</f>
        <v>ASSISTENCIA MEDICA E ODONTOLOGICA AOS SERVIDORES CIVIS, EMPR</v>
      </c>
      <c r="G21" s="49" t="str">
        <f>IF('[1]Access-Nov'!I21="1","F","S")</f>
        <v>S</v>
      </c>
      <c r="H21" s="49" t="str">
        <f>+'[1]Access-Nov'!J21</f>
        <v>0151</v>
      </c>
      <c r="I21" s="50" t="str">
        <f>+'[1]Access-Nov'!K21</f>
        <v>RECURSOS LIVRES DA SEGURIDADE SOCIAL</v>
      </c>
      <c r="J21" s="49" t="str">
        <f>+'[1]Access-Nov'!L21</f>
        <v>4</v>
      </c>
      <c r="K21" s="52"/>
      <c r="L21" s="52"/>
      <c r="M21" s="52"/>
      <c r="N21" s="52">
        <f t="shared" si="0"/>
        <v>0</v>
      </c>
      <c r="O21" s="52"/>
      <c r="P21" s="54">
        <f>'[1]Access-Nov'!M21</f>
        <v>0</v>
      </c>
      <c r="Q21" s="54">
        <f>'[1]Access-Nov'!N21</f>
        <v>0</v>
      </c>
      <c r="R21" s="54">
        <f t="shared" si="1"/>
        <v>0</v>
      </c>
      <c r="S21" s="56">
        <f>'[1]Access-Nov'!O21</f>
        <v>0</v>
      </c>
      <c r="T21" s="55">
        <f t="shared" si="2"/>
        <v>0</v>
      </c>
      <c r="U21" s="54">
        <f>'[1]Access-Nov'!P21</f>
        <v>0</v>
      </c>
      <c r="V21" s="55">
        <f t="shared" si="3"/>
        <v>0</v>
      </c>
      <c r="W21" s="54">
        <f>'[1]Access-Nov'!Q21</f>
        <v>0</v>
      </c>
      <c r="X21" s="55">
        <f t="shared" si="4"/>
        <v>0</v>
      </c>
    </row>
    <row r="22" spans="1:24" ht="25.5" customHeight="1" x14ac:dyDescent="0.2">
      <c r="A22" s="49" t="str">
        <f>+'[1]Access-Nov'!A22</f>
        <v>12104</v>
      </c>
      <c r="B22" s="50" t="str">
        <f>+'[1]Access-Nov'!B22</f>
        <v>TRIBUNAL REGIONAL FEDERAL DA 3A. REGIAO</v>
      </c>
      <c r="C22" s="49" t="str">
        <f>CONCATENATE('[1]Access-Nov'!C22,".",'[1]Access-Nov'!D22)</f>
        <v>02.301</v>
      </c>
      <c r="D22" s="49" t="str">
        <f>CONCATENATE('[1]Access-Nov'!E22,".",'[1]Access-Nov'!G22)</f>
        <v>0033.2004</v>
      </c>
      <c r="E22" s="50" t="str">
        <f>+'[1]Access-Nov'!F22</f>
        <v>PROGRAMA DE GESTAO E MANUTENCAO DO PODER JUDICIARIO</v>
      </c>
      <c r="F22" s="50" t="str">
        <f>+'[1]Access-Nov'!H22</f>
        <v>ASSISTENCIA MEDICA E ODONTOLOGICA AOS SERVIDORES CIVIS, EMPR</v>
      </c>
      <c r="G22" s="49" t="str">
        <f>IF('[1]Access-Nov'!I22="1","F","S")</f>
        <v>S</v>
      </c>
      <c r="H22" s="49" t="str">
        <f>+'[1]Access-Nov'!J22</f>
        <v>0151</v>
      </c>
      <c r="I22" s="50" t="str">
        <f>+'[1]Access-Nov'!K22</f>
        <v>RECURSOS LIVRES DA SEGURIDADE SOCIAL</v>
      </c>
      <c r="J22" s="49" t="str">
        <f>+'[1]Access-Nov'!L22</f>
        <v>3</v>
      </c>
      <c r="K22" s="52"/>
      <c r="L22" s="52"/>
      <c r="M22" s="52"/>
      <c r="N22" s="52">
        <f t="shared" si="0"/>
        <v>0</v>
      </c>
      <c r="O22" s="52"/>
      <c r="P22" s="54">
        <f>'[1]Access-Nov'!M22</f>
        <v>0</v>
      </c>
      <c r="Q22" s="54">
        <f>'[1]Access-Nov'!N22</f>
        <v>0</v>
      </c>
      <c r="R22" s="54">
        <f t="shared" si="1"/>
        <v>0</v>
      </c>
      <c r="S22" s="56">
        <f>'[1]Access-Nov'!O22</f>
        <v>0</v>
      </c>
      <c r="T22" s="55">
        <f t="shared" si="2"/>
        <v>0</v>
      </c>
      <c r="U22" s="54">
        <f>'[1]Access-Nov'!P22</f>
        <v>0</v>
      </c>
      <c r="V22" s="55">
        <f t="shared" si="3"/>
        <v>0</v>
      </c>
      <c r="W22" s="54">
        <f>'[1]Access-Nov'!Q22</f>
        <v>0</v>
      </c>
      <c r="X22" s="55">
        <f t="shared" si="4"/>
        <v>0</v>
      </c>
    </row>
    <row r="23" spans="1:24" ht="25.5" customHeight="1" x14ac:dyDescent="0.2">
      <c r="A23" s="49" t="str">
        <f>+'[1]Access-Nov'!A23</f>
        <v>12104</v>
      </c>
      <c r="B23" s="50" t="str">
        <f>+'[1]Access-Nov'!B23</f>
        <v>TRIBUNAL REGIONAL FEDERAL DA 3A. REGIAO</v>
      </c>
      <c r="C23" s="49" t="str">
        <f>CONCATENATE('[1]Access-Nov'!C23,".",'[1]Access-Nov'!D23)</f>
        <v>02.301</v>
      </c>
      <c r="D23" s="49" t="str">
        <f>CONCATENATE('[1]Access-Nov'!E23,".",'[1]Access-Nov'!G23)</f>
        <v>0033.2004</v>
      </c>
      <c r="E23" s="50" t="str">
        <f>+'[1]Access-Nov'!F23</f>
        <v>PROGRAMA DE GESTAO E MANUTENCAO DO PODER JUDICIARIO</v>
      </c>
      <c r="F23" s="50" t="str">
        <f>+'[1]Access-Nov'!H23</f>
        <v>ASSISTENCIA MEDICA E ODONTOLOGICA AOS SERVIDORES CIVIS, EMPR</v>
      </c>
      <c r="G23" s="49" t="str">
        <f>IF('[1]Access-Nov'!I23="1","F","S")</f>
        <v>S</v>
      </c>
      <c r="H23" s="49" t="str">
        <f>+'[1]Access-Nov'!J23</f>
        <v>0188</v>
      </c>
      <c r="I23" s="50" t="str">
        <f>+'[1]Access-Nov'!K23</f>
        <v>RECURSOS FINANCEIROS DE LIVRE APLICACAO</v>
      </c>
      <c r="J23" s="49" t="str">
        <f>+'[1]Access-Nov'!L23</f>
        <v>4</v>
      </c>
      <c r="K23" s="52"/>
      <c r="L23" s="52"/>
      <c r="M23" s="52"/>
      <c r="N23" s="52">
        <f t="shared" si="0"/>
        <v>0</v>
      </c>
      <c r="O23" s="52"/>
      <c r="P23" s="54">
        <f>'[1]Access-Nov'!M23</f>
        <v>20000</v>
      </c>
      <c r="Q23" s="54">
        <f>'[1]Access-Nov'!N23</f>
        <v>0</v>
      </c>
      <c r="R23" s="54">
        <f t="shared" si="1"/>
        <v>20000</v>
      </c>
      <c r="S23" s="56">
        <f>'[1]Access-Nov'!O23</f>
        <v>8943.2000000000007</v>
      </c>
      <c r="T23" s="55">
        <f t="shared" si="2"/>
        <v>0.44716000000000006</v>
      </c>
      <c r="U23" s="54">
        <f>'[1]Access-Nov'!P23</f>
        <v>0</v>
      </c>
      <c r="V23" s="55">
        <f t="shared" si="3"/>
        <v>0</v>
      </c>
      <c r="W23" s="54">
        <f>'[1]Access-Nov'!Q23</f>
        <v>0</v>
      </c>
      <c r="X23" s="55">
        <f t="shared" si="4"/>
        <v>0</v>
      </c>
    </row>
    <row r="24" spans="1:24" ht="25.5" customHeight="1" x14ac:dyDescent="0.2">
      <c r="A24" s="49" t="str">
        <f>+'[1]Access-Nov'!A24</f>
        <v>12104</v>
      </c>
      <c r="B24" s="50" t="str">
        <f>+'[1]Access-Nov'!B24</f>
        <v>TRIBUNAL REGIONAL FEDERAL DA 3A. REGIAO</v>
      </c>
      <c r="C24" s="49" t="str">
        <f>CONCATENATE('[1]Access-Nov'!C24,".",'[1]Access-Nov'!D24)</f>
        <v>02.301</v>
      </c>
      <c r="D24" s="49" t="str">
        <f>CONCATENATE('[1]Access-Nov'!E24,".",'[1]Access-Nov'!G24)</f>
        <v>0033.2004</v>
      </c>
      <c r="E24" s="50" t="str">
        <f>+'[1]Access-Nov'!F24</f>
        <v>PROGRAMA DE GESTAO E MANUTENCAO DO PODER JUDICIARIO</v>
      </c>
      <c r="F24" s="50" t="str">
        <f>+'[1]Access-Nov'!H24</f>
        <v>ASSISTENCIA MEDICA E ODONTOLOGICA AOS SERVIDORES CIVIS, EMPR</v>
      </c>
      <c r="G24" s="49" t="str">
        <f>IF('[1]Access-Nov'!I24="1","F","S")</f>
        <v>S</v>
      </c>
      <c r="H24" s="49" t="str">
        <f>+'[1]Access-Nov'!J24</f>
        <v>0188</v>
      </c>
      <c r="I24" s="50" t="str">
        <f>+'[1]Access-Nov'!K24</f>
        <v>RECURSOS FINANCEIROS DE LIVRE APLICACAO</v>
      </c>
      <c r="J24" s="49" t="str">
        <f>+'[1]Access-Nov'!L24</f>
        <v>3</v>
      </c>
      <c r="K24" s="52"/>
      <c r="L24" s="52"/>
      <c r="M24" s="52"/>
      <c r="N24" s="52">
        <f t="shared" si="0"/>
        <v>0</v>
      </c>
      <c r="O24" s="52"/>
      <c r="P24" s="54">
        <f>'[1]Access-Nov'!M24</f>
        <v>17879302</v>
      </c>
      <c r="Q24" s="54">
        <f>'[1]Access-Nov'!N24</f>
        <v>0</v>
      </c>
      <c r="R24" s="54">
        <f t="shared" si="1"/>
        <v>17879302</v>
      </c>
      <c r="S24" s="56">
        <f>'[1]Access-Nov'!O24</f>
        <v>17718636.489999998</v>
      </c>
      <c r="T24" s="55">
        <f t="shared" si="2"/>
        <v>0.99101388242113697</v>
      </c>
      <c r="U24" s="54">
        <f>'[1]Access-Nov'!P24</f>
        <v>17300220.379999999</v>
      </c>
      <c r="V24" s="55">
        <f t="shared" si="3"/>
        <v>0.96761162040889515</v>
      </c>
      <c r="W24" s="54">
        <f>'[1]Access-Nov'!Q24</f>
        <v>17300220.379999999</v>
      </c>
      <c r="X24" s="55">
        <f t="shared" si="4"/>
        <v>0.96761162040889515</v>
      </c>
    </row>
    <row r="25" spans="1:24" ht="25.5" customHeight="1" x14ac:dyDescent="0.2">
      <c r="A25" s="49" t="str">
        <f>+'[1]Access-Nov'!A25</f>
        <v>12104</v>
      </c>
      <c r="B25" s="50" t="str">
        <f>+'[1]Access-Nov'!B25</f>
        <v>TRIBUNAL REGIONAL FEDERAL DA 3A. REGIAO</v>
      </c>
      <c r="C25" s="49" t="str">
        <f>CONCATENATE('[1]Access-Nov'!C25,".",'[1]Access-Nov'!D25)</f>
        <v>02.301</v>
      </c>
      <c r="D25" s="49" t="str">
        <f>CONCATENATE('[1]Access-Nov'!E25,".",'[1]Access-Nov'!G25)</f>
        <v>0033.212B</v>
      </c>
      <c r="E25" s="50" t="str">
        <f>+'[1]Access-Nov'!F25</f>
        <v>PROGRAMA DE GESTAO E MANUTENCAO DO PODER JUDICIARIO</v>
      </c>
      <c r="F25" s="50" t="str">
        <f>+'[1]Access-Nov'!H25</f>
        <v>BENEFICIOS OBRIGATORIOS AOS SERVIDORES CIVIS, EMPREGADOS, MI</v>
      </c>
      <c r="G25" s="49" t="str">
        <f>IF('[1]Access-Nov'!I25="1","F","S")</f>
        <v>F</v>
      </c>
      <c r="H25" s="49" t="str">
        <f>+'[1]Access-Nov'!J25</f>
        <v>0100</v>
      </c>
      <c r="I25" s="50" t="str">
        <f>+'[1]Access-Nov'!K25</f>
        <v>RECURSOS PRIMARIOS DE LIVRE APLICACAO</v>
      </c>
      <c r="J25" s="49" t="str">
        <f>+'[1]Access-Nov'!L25</f>
        <v>3</v>
      </c>
      <c r="K25" s="52"/>
      <c r="L25" s="52"/>
      <c r="M25" s="52"/>
      <c r="N25" s="52">
        <f t="shared" si="0"/>
        <v>0</v>
      </c>
      <c r="O25" s="52"/>
      <c r="P25" s="54">
        <f>'[1]Access-Nov'!M25</f>
        <v>22315793.920000002</v>
      </c>
      <c r="Q25" s="54">
        <f>'[1]Access-Nov'!N25</f>
        <v>0</v>
      </c>
      <c r="R25" s="54">
        <f t="shared" si="1"/>
        <v>22315793.920000002</v>
      </c>
      <c r="S25" s="56">
        <f>'[1]Access-Nov'!O25</f>
        <v>22315793.920000002</v>
      </c>
      <c r="T25" s="55">
        <f t="shared" si="2"/>
        <v>1</v>
      </c>
      <c r="U25" s="54">
        <f>'[1]Access-Nov'!P25</f>
        <v>19917863.460000001</v>
      </c>
      <c r="V25" s="55">
        <f t="shared" si="3"/>
        <v>0.89254559041921822</v>
      </c>
      <c r="W25" s="54">
        <f>'[1]Access-Nov'!Q25</f>
        <v>19917863.460000001</v>
      </c>
      <c r="X25" s="55">
        <f t="shared" si="4"/>
        <v>0.89254559041921822</v>
      </c>
    </row>
    <row r="26" spans="1:24" ht="25.5" customHeight="1" x14ac:dyDescent="0.2">
      <c r="A26" s="49" t="str">
        <f>+'[1]Access-Nov'!A26</f>
        <v>12104</v>
      </c>
      <c r="B26" s="50" t="str">
        <f>+'[1]Access-Nov'!B26</f>
        <v>TRIBUNAL REGIONAL FEDERAL DA 3A. REGIAO</v>
      </c>
      <c r="C26" s="49" t="str">
        <f>CONCATENATE('[1]Access-Nov'!C26,".",'[1]Access-Nov'!D26)</f>
        <v>02.846</v>
      </c>
      <c r="D26" s="49" t="str">
        <f>CONCATENATE('[1]Access-Nov'!E26,".",'[1]Access-Nov'!G26)</f>
        <v>0033.09HB</v>
      </c>
      <c r="E26" s="50" t="str">
        <f>+'[1]Access-Nov'!F26</f>
        <v>PROGRAMA DE GESTAO E MANUTENCAO DO PODER JUDICIARIO</v>
      </c>
      <c r="F26" s="50" t="str">
        <f>+'[1]Access-Nov'!H26</f>
        <v>CONTRIBUICAO DA UNIAO, DE SUAS AUTARQUIAS E FUNDACOES PARA O</v>
      </c>
      <c r="G26" s="49" t="str">
        <f>IF('[1]Access-Nov'!I26="1","F","S")</f>
        <v>F</v>
      </c>
      <c r="H26" s="49" t="str">
        <f>+'[1]Access-Nov'!J26</f>
        <v>0100</v>
      </c>
      <c r="I26" s="50" t="str">
        <f>+'[1]Access-Nov'!K26</f>
        <v>RECURSOS PRIMARIOS DE LIVRE APLICACAO</v>
      </c>
      <c r="J26" s="49" t="str">
        <f>+'[1]Access-Nov'!L26</f>
        <v>1</v>
      </c>
      <c r="K26" s="52"/>
      <c r="L26" s="52"/>
      <c r="M26" s="52"/>
      <c r="N26" s="52">
        <f t="shared" si="0"/>
        <v>0</v>
      </c>
      <c r="O26" s="52"/>
      <c r="P26" s="54">
        <f>'[1]Access-Nov'!M26</f>
        <v>78164106.400000006</v>
      </c>
      <c r="Q26" s="54">
        <f>'[1]Access-Nov'!N26</f>
        <v>0</v>
      </c>
      <c r="R26" s="54">
        <f t="shared" si="1"/>
        <v>78164106.400000006</v>
      </c>
      <c r="S26" s="56">
        <f>'[1]Access-Nov'!O26</f>
        <v>78164106.400000006</v>
      </c>
      <c r="T26" s="55">
        <f t="shared" si="2"/>
        <v>1</v>
      </c>
      <c r="U26" s="54">
        <f>'[1]Access-Nov'!P26</f>
        <v>78164106.400000006</v>
      </c>
      <c r="V26" s="55">
        <f t="shared" si="3"/>
        <v>1</v>
      </c>
      <c r="W26" s="54">
        <f>'[1]Access-Nov'!Q26</f>
        <v>78164106.400000006</v>
      </c>
      <c r="X26" s="55">
        <f t="shared" si="4"/>
        <v>1</v>
      </c>
    </row>
    <row r="27" spans="1:24" ht="25.5" customHeight="1" x14ac:dyDescent="0.2">
      <c r="A27" s="49" t="str">
        <f>+'[1]Access-Nov'!A27</f>
        <v>12104</v>
      </c>
      <c r="B27" s="50" t="str">
        <f>+'[1]Access-Nov'!B27</f>
        <v>TRIBUNAL REGIONAL FEDERAL DA 3A. REGIAO</v>
      </c>
      <c r="C27" s="49" t="str">
        <f>CONCATENATE('[1]Access-Nov'!C27,".",'[1]Access-Nov'!D27)</f>
        <v>09.272</v>
      </c>
      <c r="D27" s="49" t="str">
        <f>CONCATENATE('[1]Access-Nov'!E27,".",'[1]Access-Nov'!G27)</f>
        <v>0033.0181</v>
      </c>
      <c r="E27" s="50" t="str">
        <f>+'[1]Access-Nov'!F27</f>
        <v>PROGRAMA DE GESTAO E MANUTENCAO DO PODER JUDICIARIO</v>
      </c>
      <c r="F27" s="50" t="str">
        <f>+'[1]Access-Nov'!H27</f>
        <v>APOSENTADORIAS E PENSOES CIVIS DA UNIAO</v>
      </c>
      <c r="G27" s="49" t="str">
        <f>IF('[1]Access-Nov'!I27="1","F","S")</f>
        <v>S</v>
      </c>
      <c r="H27" s="49" t="str">
        <f>+'[1]Access-Nov'!J27</f>
        <v>0100</v>
      </c>
      <c r="I27" s="50" t="str">
        <f>+'[1]Access-Nov'!K27</f>
        <v>RECURSOS PRIMARIOS DE LIVRE APLICACAO</v>
      </c>
      <c r="J27" s="49" t="str">
        <f>+'[1]Access-Nov'!L27</f>
        <v>1</v>
      </c>
      <c r="K27" s="52"/>
      <c r="L27" s="52"/>
      <c r="M27" s="52"/>
      <c r="N27" s="52">
        <f t="shared" si="0"/>
        <v>0</v>
      </c>
      <c r="O27" s="52"/>
      <c r="P27" s="54">
        <f>'[1]Access-Nov'!M27</f>
        <v>2602411.66</v>
      </c>
      <c r="Q27" s="54">
        <f>'[1]Access-Nov'!N27</f>
        <v>0</v>
      </c>
      <c r="R27" s="54">
        <f t="shared" si="1"/>
        <v>2602411.66</v>
      </c>
      <c r="S27" s="56">
        <f>'[1]Access-Nov'!O27</f>
        <v>2602411.66</v>
      </c>
      <c r="T27" s="55">
        <f t="shared" si="2"/>
        <v>1</v>
      </c>
      <c r="U27" s="54">
        <f>'[1]Access-Nov'!P27</f>
        <v>2602411.66</v>
      </c>
      <c r="V27" s="55">
        <f t="shared" si="3"/>
        <v>1</v>
      </c>
      <c r="W27" s="54">
        <f>'[1]Access-Nov'!Q27</f>
        <v>2557569.96</v>
      </c>
      <c r="X27" s="55">
        <f t="shared" si="4"/>
        <v>0.98276917495827687</v>
      </c>
    </row>
    <row r="28" spans="1:24" ht="25.5" customHeight="1" x14ac:dyDescent="0.2">
      <c r="A28" s="49" t="str">
        <f>+'[1]Access-Nov'!A28</f>
        <v>12104</v>
      </c>
      <c r="B28" s="50" t="str">
        <f>+'[1]Access-Nov'!B28</f>
        <v>TRIBUNAL REGIONAL FEDERAL DA 3A. REGIAO</v>
      </c>
      <c r="C28" s="49" t="str">
        <f>CONCATENATE('[1]Access-Nov'!C28,".",'[1]Access-Nov'!D28)</f>
        <v>09.272</v>
      </c>
      <c r="D28" s="49" t="str">
        <f>CONCATENATE('[1]Access-Nov'!E28,".",'[1]Access-Nov'!G28)</f>
        <v>0033.0181</v>
      </c>
      <c r="E28" s="50" t="str">
        <f>+'[1]Access-Nov'!F28</f>
        <v>PROGRAMA DE GESTAO E MANUTENCAO DO PODER JUDICIARIO</v>
      </c>
      <c r="F28" s="50" t="str">
        <f>+'[1]Access-Nov'!H28</f>
        <v>APOSENTADORIAS E PENSOES CIVIS DA UNIAO</v>
      </c>
      <c r="G28" s="49" t="str">
        <f>IF('[1]Access-Nov'!I28="1","F","S")</f>
        <v>S</v>
      </c>
      <c r="H28" s="49" t="str">
        <f>+'[1]Access-Nov'!J28</f>
        <v>0156</v>
      </c>
      <c r="I28" s="50" t="str">
        <f>+'[1]Access-Nov'!K28</f>
        <v>CONTRIB.DO SERV.PARA O PLANO SEG.SOC.SERV.PUB</v>
      </c>
      <c r="J28" s="49" t="str">
        <f>+'[1]Access-Nov'!L28</f>
        <v>1</v>
      </c>
      <c r="K28" s="52"/>
      <c r="L28" s="52"/>
      <c r="M28" s="52"/>
      <c r="N28" s="52">
        <f t="shared" si="0"/>
        <v>0</v>
      </c>
      <c r="O28" s="52"/>
      <c r="P28" s="54">
        <f>'[1]Access-Nov'!M28</f>
        <v>62559150</v>
      </c>
      <c r="Q28" s="54">
        <f>'[1]Access-Nov'!N28</f>
        <v>0</v>
      </c>
      <c r="R28" s="54">
        <f t="shared" si="1"/>
        <v>62559150</v>
      </c>
      <c r="S28" s="56">
        <f>'[1]Access-Nov'!O28</f>
        <v>62559150</v>
      </c>
      <c r="T28" s="55">
        <f t="shared" si="2"/>
        <v>1</v>
      </c>
      <c r="U28" s="54">
        <f>'[1]Access-Nov'!P28</f>
        <v>62559150</v>
      </c>
      <c r="V28" s="55">
        <f t="shared" si="3"/>
        <v>1</v>
      </c>
      <c r="W28" s="54">
        <f>'[1]Access-Nov'!Q28</f>
        <v>62559150</v>
      </c>
      <c r="X28" s="55">
        <f t="shared" si="4"/>
        <v>1</v>
      </c>
    </row>
    <row r="29" spans="1:24" ht="25.5" customHeight="1" x14ac:dyDescent="0.2">
      <c r="A29" s="49" t="str">
        <f>+'[1]Access-Nov'!A29</f>
        <v>12104</v>
      </c>
      <c r="B29" s="50" t="str">
        <f>+'[1]Access-Nov'!B29</f>
        <v>TRIBUNAL REGIONAL FEDERAL DA 3A. REGIAO</v>
      </c>
      <c r="C29" s="49" t="str">
        <f>CONCATENATE('[1]Access-Nov'!C29,".",'[1]Access-Nov'!D29)</f>
        <v>09.272</v>
      </c>
      <c r="D29" s="49" t="str">
        <f>CONCATENATE('[1]Access-Nov'!E29,".",'[1]Access-Nov'!G29)</f>
        <v>0033.0181</v>
      </c>
      <c r="E29" s="50" t="str">
        <f>+'[1]Access-Nov'!F29</f>
        <v>PROGRAMA DE GESTAO E MANUTENCAO DO PODER JUDICIARIO</v>
      </c>
      <c r="F29" s="50" t="str">
        <f>+'[1]Access-Nov'!H29</f>
        <v>APOSENTADORIAS E PENSOES CIVIS DA UNIAO</v>
      </c>
      <c r="G29" s="49" t="str">
        <f>IF('[1]Access-Nov'!I29="1","F","S")</f>
        <v>S</v>
      </c>
      <c r="H29" s="49" t="str">
        <f>+'[1]Access-Nov'!J29</f>
        <v>0169</v>
      </c>
      <c r="I29" s="50" t="str">
        <f>+'[1]Access-Nov'!K29</f>
        <v>CONTR.PATRONAL PARA O PLANO SEG.SOC.SERV.PUB.</v>
      </c>
      <c r="J29" s="49" t="str">
        <f>+'[1]Access-Nov'!L29</f>
        <v>1</v>
      </c>
      <c r="K29" s="52"/>
      <c r="L29" s="52"/>
      <c r="M29" s="52"/>
      <c r="N29" s="52">
        <f t="shared" si="0"/>
        <v>0</v>
      </c>
      <c r="O29" s="52"/>
      <c r="P29" s="54">
        <f>'[1]Access-Nov'!M29</f>
        <v>85452475.609999999</v>
      </c>
      <c r="Q29" s="54">
        <f>'[1]Access-Nov'!N29</f>
        <v>0</v>
      </c>
      <c r="R29" s="54">
        <f t="shared" si="1"/>
        <v>85452475.609999999</v>
      </c>
      <c r="S29" s="56">
        <f>'[1]Access-Nov'!O29</f>
        <v>85452475.609999999</v>
      </c>
      <c r="T29" s="55">
        <f t="shared" si="2"/>
        <v>1</v>
      </c>
      <c r="U29" s="54">
        <f>'[1]Access-Nov'!P29</f>
        <v>85452475.609999999</v>
      </c>
      <c r="V29" s="55">
        <f t="shared" si="3"/>
        <v>1</v>
      </c>
      <c r="W29" s="54">
        <f>'[1]Access-Nov'!Q29</f>
        <v>84219300.969999999</v>
      </c>
      <c r="X29" s="55">
        <f t="shared" si="4"/>
        <v>0.98556888339165105</v>
      </c>
    </row>
    <row r="30" spans="1:24" ht="25.5" customHeight="1" x14ac:dyDescent="0.2">
      <c r="A30" s="49" t="str">
        <f>+'[1]Access-Nov'!A30</f>
        <v>12104</v>
      </c>
      <c r="B30" s="50" t="str">
        <f>+'[1]Access-Nov'!B30</f>
        <v>TRIBUNAL REGIONAL FEDERAL DA 3A. REGIAO</v>
      </c>
      <c r="C30" s="49" t="str">
        <f>CONCATENATE('[1]Access-Nov'!C30,".",'[1]Access-Nov'!D30)</f>
        <v>28.846</v>
      </c>
      <c r="D30" s="49" t="str">
        <f>CONCATENATE('[1]Access-Nov'!E30,".",'[1]Access-Nov'!G30)</f>
        <v>0909.00S6</v>
      </c>
      <c r="E30" s="50" t="str">
        <f>+'[1]Access-Nov'!F30</f>
        <v>OPERACOES ESPECIAIS: OUTROS ENCARGOS ESPECIAIS</v>
      </c>
      <c r="F30" s="50" t="str">
        <f>+'[1]Access-Nov'!H30</f>
        <v>BENEFICIO ESPECIAL E DEMAIS COMPLEMENTACOES DE APOSENTADORIA</v>
      </c>
      <c r="G30" s="49" t="str">
        <f>IF('[1]Access-Nov'!I30="1","F","S")</f>
        <v>S</v>
      </c>
      <c r="H30" s="49" t="str">
        <f>+'[1]Access-Nov'!J30</f>
        <v>0100</v>
      </c>
      <c r="I30" s="50" t="str">
        <f>+'[1]Access-Nov'!K30</f>
        <v>RECURSOS PRIMARIOS DE LIVRE APLICACAO</v>
      </c>
      <c r="J30" s="49" t="str">
        <f>+'[1]Access-Nov'!L30</f>
        <v>1</v>
      </c>
      <c r="K30" s="52"/>
      <c r="L30" s="52"/>
      <c r="M30" s="52"/>
      <c r="N30" s="52">
        <f t="shared" si="0"/>
        <v>0</v>
      </c>
      <c r="O30" s="52"/>
      <c r="P30" s="54">
        <f>'[1]Access-Nov'!M30</f>
        <v>68431.759999999995</v>
      </c>
      <c r="Q30" s="54">
        <f>'[1]Access-Nov'!N30</f>
        <v>0</v>
      </c>
      <c r="R30" s="54">
        <f t="shared" si="1"/>
        <v>68431.759999999995</v>
      </c>
      <c r="S30" s="56">
        <f>'[1]Access-Nov'!O30</f>
        <v>68431.759999999995</v>
      </c>
      <c r="T30" s="55">
        <f t="shared" si="2"/>
        <v>1</v>
      </c>
      <c r="U30" s="54">
        <f>'[1]Access-Nov'!P30</f>
        <v>68431.759999999995</v>
      </c>
      <c r="V30" s="55">
        <f t="shared" si="3"/>
        <v>1</v>
      </c>
      <c r="W30" s="54">
        <f>'[1]Access-Nov'!Q30</f>
        <v>68431.759999999995</v>
      </c>
      <c r="X30" s="55">
        <f t="shared" si="4"/>
        <v>1</v>
      </c>
    </row>
    <row r="31" spans="1:24" ht="25.5" customHeight="1" x14ac:dyDescent="0.2">
      <c r="A31" s="49" t="str">
        <f>+'[1]Access-Nov'!A31</f>
        <v>12104</v>
      </c>
      <c r="B31" s="50" t="str">
        <f>+'[1]Access-Nov'!B31</f>
        <v>TRIBUNAL REGIONAL FEDERAL DA 3A. REGIAO</v>
      </c>
      <c r="C31" s="49" t="str">
        <f>CONCATENATE('[1]Access-Nov'!C31,".",'[1]Access-Nov'!D31)</f>
        <v>28.846</v>
      </c>
      <c r="D31" s="49" t="str">
        <f>CONCATENATE('[1]Access-Nov'!E31,".",'[1]Access-Nov'!G31)</f>
        <v>0909.00S6</v>
      </c>
      <c r="E31" s="50" t="str">
        <f>+'[1]Access-Nov'!F31</f>
        <v>OPERACOES ESPECIAIS: OUTROS ENCARGOS ESPECIAIS</v>
      </c>
      <c r="F31" s="50" t="str">
        <f>+'[1]Access-Nov'!H31</f>
        <v>BENEFICIO ESPECIAL E DEMAIS COMPLEMENTACOES DE APOSENTADORIA</v>
      </c>
      <c r="G31" s="49" t="str">
        <f>IF('[1]Access-Nov'!I31="1","F","S")</f>
        <v>S</v>
      </c>
      <c r="H31" s="49" t="str">
        <f>+'[1]Access-Nov'!J31</f>
        <v>0151</v>
      </c>
      <c r="I31" s="50" t="str">
        <f>+'[1]Access-Nov'!K31</f>
        <v>RECURSOS LIVRES DA SEGURIDADE SOCIAL</v>
      </c>
      <c r="J31" s="49" t="str">
        <f>+'[1]Access-Nov'!L31</f>
        <v>1</v>
      </c>
      <c r="K31" s="52"/>
      <c r="L31" s="52"/>
      <c r="M31" s="52"/>
      <c r="N31" s="52">
        <f t="shared" si="0"/>
        <v>0</v>
      </c>
      <c r="O31" s="52"/>
      <c r="P31" s="54">
        <f>'[1]Access-Nov'!M31</f>
        <v>10000</v>
      </c>
      <c r="Q31" s="54">
        <f>'[1]Access-Nov'!N31</f>
        <v>0</v>
      </c>
      <c r="R31" s="54">
        <f t="shared" si="1"/>
        <v>10000</v>
      </c>
      <c r="S31" s="56">
        <f>'[1]Access-Nov'!O31</f>
        <v>10000</v>
      </c>
      <c r="T31" s="55">
        <f t="shared" si="2"/>
        <v>1</v>
      </c>
      <c r="U31" s="54">
        <f>'[1]Access-Nov'!P31</f>
        <v>10000</v>
      </c>
      <c r="V31" s="55">
        <f t="shared" si="3"/>
        <v>1</v>
      </c>
      <c r="W31" s="54">
        <f>'[1]Access-Nov'!Q31</f>
        <v>10000</v>
      </c>
      <c r="X31" s="55">
        <f t="shared" si="4"/>
        <v>1</v>
      </c>
    </row>
    <row r="32" spans="1:24" ht="25.5" customHeight="1" x14ac:dyDescent="0.2">
      <c r="A32" s="49" t="str">
        <f>+'[1]Access-Nov'!A32</f>
        <v>12104</v>
      </c>
      <c r="B32" s="50" t="str">
        <f>+'[1]Access-Nov'!B32</f>
        <v>TRIBUNAL REGIONAL FEDERAL DA 3A. REGIAO</v>
      </c>
      <c r="C32" s="49" t="str">
        <f>CONCATENATE('[1]Access-Nov'!C32,".",'[1]Access-Nov'!D32)</f>
        <v>28.846</v>
      </c>
      <c r="D32" s="49" t="str">
        <f>CONCATENATE('[1]Access-Nov'!E32,".",'[1]Access-Nov'!G32)</f>
        <v>0909.0536</v>
      </c>
      <c r="E32" s="50" t="str">
        <f>+'[1]Access-Nov'!F32</f>
        <v>OPERACOES ESPECIAIS: OUTROS ENCARGOS ESPECIAIS</v>
      </c>
      <c r="F32" s="50" t="str">
        <f>+'[1]Access-Nov'!H32</f>
        <v>BENEFICIOS E PENSOES INDENIZATORIAS DECORRENTES DE LEGISLACA</v>
      </c>
      <c r="G32" s="49" t="str">
        <f>IF('[1]Access-Nov'!I32="1","F","S")</f>
        <v>S</v>
      </c>
      <c r="H32" s="49" t="str">
        <f>+'[1]Access-Nov'!J32</f>
        <v>0100</v>
      </c>
      <c r="I32" s="50" t="str">
        <f>+'[1]Access-Nov'!K32</f>
        <v>RECURSOS PRIMARIOS DE LIVRE APLICACAO</v>
      </c>
      <c r="J32" s="49" t="str">
        <f>+'[1]Access-Nov'!L32</f>
        <v>3</v>
      </c>
      <c r="K32" s="52"/>
      <c r="L32" s="52"/>
      <c r="M32" s="52"/>
      <c r="N32" s="52">
        <f t="shared" si="0"/>
        <v>0</v>
      </c>
      <c r="O32" s="52"/>
      <c r="P32" s="54">
        <f>'[1]Access-Nov'!M32</f>
        <v>700</v>
      </c>
      <c r="Q32" s="54">
        <f>'[1]Access-Nov'!N32</f>
        <v>0</v>
      </c>
      <c r="R32" s="54">
        <f t="shared" si="1"/>
        <v>700</v>
      </c>
      <c r="S32" s="56">
        <f>'[1]Access-Nov'!O32</f>
        <v>0</v>
      </c>
      <c r="T32" s="55">
        <f t="shared" si="2"/>
        <v>0</v>
      </c>
      <c r="U32" s="54">
        <f>'[1]Access-Nov'!P32</f>
        <v>0</v>
      </c>
      <c r="V32" s="55">
        <f t="shared" si="3"/>
        <v>0</v>
      </c>
      <c r="W32" s="54">
        <f>'[1]Access-Nov'!Q32</f>
        <v>0</v>
      </c>
      <c r="X32" s="55">
        <f t="shared" si="4"/>
        <v>0</v>
      </c>
    </row>
    <row r="33" spans="1:24" ht="25.5" customHeight="1" thickBot="1" x14ac:dyDescent="0.25">
      <c r="A33" s="49" t="str">
        <f>+'[1]Access-Nov'!A33</f>
        <v>12104</v>
      </c>
      <c r="B33" s="50" t="str">
        <f>+'[1]Access-Nov'!B33</f>
        <v>TRIBUNAL REGIONAL FEDERAL DA 3A. REGIAO</v>
      </c>
      <c r="C33" s="49" t="str">
        <f>CONCATENATE('[1]Access-Nov'!C33,".",'[1]Access-Nov'!D33)</f>
        <v>28.846</v>
      </c>
      <c r="D33" s="49" t="str">
        <f>CONCATENATE('[1]Access-Nov'!E33,".",'[1]Access-Nov'!G33)</f>
        <v>0909.0536</v>
      </c>
      <c r="E33" s="50" t="str">
        <f>+'[1]Access-Nov'!F33</f>
        <v>OPERACOES ESPECIAIS: OUTROS ENCARGOS ESPECIAIS</v>
      </c>
      <c r="F33" s="50" t="str">
        <f>+'[1]Access-Nov'!H33</f>
        <v>BENEFICIOS E PENSOES INDENIZATORIAS DECORRENTES DE LEGISLACA</v>
      </c>
      <c r="G33" s="49" t="str">
        <f>IF('[1]Access-Nov'!I33="1","F","S")</f>
        <v>S</v>
      </c>
      <c r="H33" s="49" t="str">
        <f>+'[1]Access-Nov'!J33</f>
        <v>0151</v>
      </c>
      <c r="I33" s="50" t="str">
        <f>+'[1]Access-Nov'!K33</f>
        <v>RECURSOS LIVRES DA SEGURIDADE SOCIAL</v>
      </c>
      <c r="J33" s="49" t="str">
        <f>+'[1]Access-Nov'!L33</f>
        <v>3</v>
      </c>
      <c r="K33" s="52"/>
      <c r="L33" s="52"/>
      <c r="M33" s="52"/>
      <c r="N33" s="52">
        <f t="shared" si="0"/>
        <v>0</v>
      </c>
      <c r="O33" s="52"/>
      <c r="P33" s="54">
        <f>'[1]Access-Nov'!M33</f>
        <v>24000</v>
      </c>
      <c r="Q33" s="54">
        <f>'[1]Access-Nov'!N33</f>
        <v>0</v>
      </c>
      <c r="R33" s="54">
        <f t="shared" si="1"/>
        <v>24000</v>
      </c>
      <c r="S33" s="56">
        <f>'[1]Access-Nov'!O33</f>
        <v>24000</v>
      </c>
      <c r="T33" s="55">
        <f t="shared" si="2"/>
        <v>1</v>
      </c>
      <c r="U33" s="54">
        <f>'[1]Access-Nov'!P33</f>
        <v>22666.86</v>
      </c>
      <c r="V33" s="55">
        <f t="shared" si="3"/>
        <v>0.94445250000000003</v>
      </c>
      <c r="W33" s="54">
        <f>'[1]Access-Nov'!Q33</f>
        <v>22666.86</v>
      </c>
      <c r="X33" s="55">
        <f t="shared" si="4"/>
        <v>0.94445250000000003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746886433.33000004</v>
      </c>
      <c r="Q34" s="60">
        <f>SUM(Q10:Q33)</f>
        <v>45860.12</v>
      </c>
      <c r="R34" s="60">
        <f>SUM(R10:R33)</f>
        <v>746840573.21000004</v>
      </c>
      <c r="S34" s="60">
        <f>SUM(S10:S33)</f>
        <v>719814321.90999997</v>
      </c>
      <c r="T34" s="61">
        <f t="shared" si="2"/>
        <v>0.96381255616062955</v>
      </c>
      <c r="U34" s="60">
        <f>SUM(U10:U33)</f>
        <v>684197404.3900001</v>
      </c>
      <c r="V34" s="61">
        <f t="shared" si="3"/>
        <v>0.91612243487153766</v>
      </c>
      <c r="W34" s="60">
        <f>SUM(W10:W33)</f>
        <v>678735996.18999994</v>
      </c>
      <c r="X34" s="61">
        <f t="shared" si="4"/>
        <v>0.90880975209035653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2022-12-28T17:05:05Z</dcterms:created>
  <dcterms:modified xsi:type="dcterms:W3CDTF">2022-12-28T17:05:51Z</dcterms:modified>
</cp:coreProperties>
</file>