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3 - Março\Publicacao internet TRF\Anexo II\090029\"/>
    </mc:Choice>
  </mc:AlternateContent>
  <bookViews>
    <workbookView xWindow="0" yWindow="0" windowWidth="28800" windowHeight="13590"/>
  </bookViews>
  <sheets>
    <sheet name="Mar" sheetId="1" r:id="rId1"/>
  </sheets>
  <definedNames>
    <definedName name="_xlnm.Print_Area" localSheetId="0">Mar!$A$1:$X$28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W26" i="1" s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26" i="1" s="1"/>
  <c r="S10" i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X22" i="1" l="1"/>
  <c r="T22" i="1"/>
  <c r="V22" i="1"/>
  <c r="V20" i="1"/>
  <c r="X20" i="1"/>
  <c r="T20" i="1"/>
  <c r="X25" i="1"/>
  <c r="T25" i="1"/>
  <c r="V25" i="1"/>
  <c r="V16" i="1"/>
  <c r="X16" i="1"/>
  <c r="T16" i="1"/>
  <c r="V21" i="1"/>
  <c r="X21" i="1"/>
  <c r="T21" i="1"/>
  <c r="R26" i="1"/>
  <c r="X10" i="1"/>
  <c r="T10" i="1"/>
  <c r="V10" i="1"/>
  <c r="V13" i="1"/>
  <c r="X13" i="1"/>
  <c r="T13" i="1"/>
  <c r="X14" i="1"/>
  <c r="T14" i="1"/>
  <c r="V14" i="1"/>
  <c r="V24" i="1"/>
  <c r="X24" i="1"/>
  <c r="T24" i="1"/>
  <c r="V12" i="1"/>
  <c r="X12" i="1"/>
  <c r="T12" i="1"/>
  <c r="V17" i="1"/>
  <c r="X17" i="1"/>
  <c r="T17" i="1"/>
  <c r="X18" i="1"/>
  <c r="T18" i="1"/>
  <c r="V18" i="1"/>
  <c r="V15" i="1"/>
  <c r="V19" i="1"/>
  <c r="S26" i="1"/>
  <c r="P26" i="1"/>
  <c r="T11" i="1"/>
  <c r="X11" i="1"/>
  <c r="T15" i="1"/>
  <c r="T19" i="1"/>
  <c r="T23" i="1"/>
  <c r="X23" i="1"/>
  <c r="V26" i="1" l="1"/>
  <c r="X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<sst xmlns="http://schemas.openxmlformats.org/spreadsheetml/2006/main" count="55" uniqueCount="51">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</sst>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6" fontId="3" fillId="2" borderId="4" xfId="5" applyNumberFormat="1" applyFont="1" applyFill="1" applyBorder="1" applyAlignment="1">
      <alignment horizontal="right" vertical="center"/>
    </xf>
    <xf numFmtId="9" fontId="3" fillId="0" borderId="4" xfId="2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6" fontId="3" fillId="2" borderId="24" xfId="5" applyNumberFormat="1" applyFont="1" applyFill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2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40" fontId="6" fillId="0" borderId="0" xfId="0" applyNumberFormat="1" applyFont="1" applyAlignment="1">
      <alignment shrinkToFit="1"/>
    </xf>
    <xf numFmtId="40" fontId="0" fillId="0" borderId="0" xfId="0" applyNumberFormat="1" applyAlignment="1">
      <alignment shrinkToFit="1"/>
    </xf>
    <xf numFmtId="43" fontId="0" fillId="0" borderId="0" xfId="1" applyFont="1" applyFill="1"/>
    <xf numFmtId="10" fontId="0" fillId="0" borderId="0" xfId="0" applyNumberFormat="1" applyFill="1"/>
    <xf numFmtId="40" fontId="0" fillId="0" borderId="0" xfId="1" applyNumberFormat="1" applyFont="1" applyFill="1"/>
    <xf numFmtId="40" fontId="0" fillId="0" borderId="0" xfId="0" applyNumberFormat="1" applyFill="1"/>
    <xf numFmtId="0" fontId="5" fillId="0" borderId="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Normal="100" zoomScaleSheetLayoutView="100" workbookViewId="0">
      <selection activeCell="A7" sqref="A7:J7"/>
    </sheetView>
  </sheetViews>
  <sheetFormatPr defaultColWidth="9.140625" defaultRowHeight="25.5" customHeight="1" x14ac:dyDescent="0.2"/>
  <cols>
    <col min="1" max="1" width="15.28515625" style="46" customWidth="1"/>
    <col min="2" max="2" width="39" style="46" customWidth="1"/>
    <col min="3" max="3" width="11.85546875" style="46" customWidth="1"/>
    <col min="4" max="4" width="19.28515625" style="46" customWidth="1"/>
    <col min="5" max="5" width="44.7109375" style="46" customWidth="1"/>
    <col min="6" max="6" width="61.5703125" style="46" customWidth="1"/>
    <col min="7" max="7" width="8.140625" style="47" customWidth="1"/>
    <col min="8" max="8" width="9.140625" style="47"/>
    <col min="9" max="9" width="36" style="47" customWidth="1"/>
    <col min="10" max="10" width="9.140625" style="47"/>
    <col min="11" max="11" width="13.28515625" style="47" customWidth="1"/>
    <col min="12" max="12" width="12" style="47" customWidth="1"/>
    <col min="13" max="13" width="13.85546875" style="47" customWidth="1"/>
    <col min="14" max="14" width="11.140625" style="47" customWidth="1"/>
    <col min="15" max="15" width="15.85546875" style="47" customWidth="1"/>
    <col min="16" max="16" width="17.5703125" style="51" customWidth="1"/>
    <col min="17" max="17" width="11" style="47" customWidth="1"/>
    <col min="18" max="18" width="17.5703125" style="51" customWidth="1"/>
    <col min="19" max="19" width="17" style="47" customWidth="1"/>
    <col min="20" max="20" width="9.28515625" style="51" bestFit="1" customWidth="1"/>
    <col min="21" max="21" width="17" style="5" customWidth="1"/>
    <col min="22" max="22" width="9.28515625" style="5" bestFit="1" customWidth="1"/>
    <col min="23" max="23" width="2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44986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64" t="s">
        <v>7</v>
      </c>
      <c r="B7" s="65"/>
      <c r="C7" s="65"/>
      <c r="D7" s="65"/>
      <c r="E7" s="65"/>
      <c r="F7" s="65"/>
      <c r="G7" s="65"/>
      <c r="H7" s="65"/>
      <c r="I7" s="65"/>
      <c r="J7" s="66"/>
      <c r="K7" s="67" t="s">
        <v>8</v>
      </c>
      <c r="L7" s="54" t="s">
        <v>9</v>
      </c>
      <c r="M7" s="56"/>
      <c r="N7" s="67" t="s">
        <v>10</v>
      </c>
      <c r="O7" s="67" t="s">
        <v>11</v>
      </c>
      <c r="P7" s="64" t="s">
        <v>12</v>
      </c>
      <c r="Q7" s="66"/>
      <c r="R7" s="67" t="s">
        <v>13</v>
      </c>
      <c r="S7" s="64" t="s">
        <v>14</v>
      </c>
      <c r="T7" s="65"/>
      <c r="U7" s="65"/>
      <c r="V7" s="65"/>
      <c r="W7" s="65"/>
      <c r="X7" s="66"/>
    </row>
    <row r="8" spans="1:24" ht="25.5" customHeight="1" x14ac:dyDescent="0.2">
      <c r="A8" s="69" t="s">
        <v>15</v>
      </c>
      <c r="B8" s="70"/>
      <c r="C8" s="57" t="s">
        <v>16</v>
      </c>
      <c r="D8" s="57" t="s">
        <v>17</v>
      </c>
      <c r="E8" s="59" t="s">
        <v>18</v>
      </c>
      <c r="F8" s="60"/>
      <c r="G8" s="57" t="s">
        <v>19</v>
      </c>
      <c r="H8" s="61" t="s">
        <v>20</v>
      </c>
      <c r="I8" s="62"/>
      <c r="J8" s="57" t="s">
        <v>21</v>
      </c>
      <c r="K8" s="68"/>
      <c r="L8" s="10" t="s">
        <v>22</v>
      </c>
      <c r="M8" s="10" t="s">
        <v>23</v>
      </c>
      <c r="N8" s="68"/>
      <c r="O8" s="68"/>
      <c r="P8" s="11" t="s">
        <v>24</v>
      </c>
      <c r="Q8" s="11" t="s">
        <v>25</v>
      </c>
      <c r="R8" s="68"/>
      <c r="S8" s="12" t="s">
        <v>26</v>
      </c>
      <c r="T8" s="13" t="s">
        <v>27</v>
      </c>
      <c r="U8" s="12" t="s">
        <v>28</v>
      </c>
      <c r="V8" s="14" t="s">
        <v>27</v>
      </c>
      <c r="W8" s="15" t="s">
        <v>29</v>
      </c>
      <c r="X8" s="14" t="s">
        <v>27</v>
      </c>
    </row>
    <row r="9" spans="1:24" ht="25.5" customHeight="1" thickBot="1" x14ac:dyDescent="0.25">
      <c r="A9" s="16" t="s">
        <v>30</v>
      </c>
      <c r="B9" s="16" t="s">
        <v>31</v>
      </c>
      <c r="C9" s="58"/>
      <c r="D9" s="58"/>
      <c r="E9" s="17" t="s">
        <v>32</v>
      </c>
      <c r="F9" s="17" t="s">
        <v>33</v>
      </c>
      <c r="G9" s="58"/>
      <c r="H9" s="17" t="s">
        <v>30</v>
      </c>
      <c r="I9" s="17" t="s">
        <v>31</v>
      </c>
      <c r="J9" s="58"/>
      <c r="K9" s="16" t="s">
        <v>34</v>
      </c>
      <c r="L9" s="18" t="s">
        <v>35</v>
      </c>
      <c r="M9" s="18" t="s">
        <v>36</v>
      </c>
      <c r="N9" s="18" t="s">
        <v>37</v>
      </c>
      <c r="O9" s="18" t="s">
        <v>38</v>
      </c>
      <c r="P9" s="18" t="s">
        <v>39</v>
      </c>
      <c r="Q9" s="18" t="s">
        <v>40</v>
      </c>
      <c r="R9" s="16" t="s">
        <v>41</v>
      </c>
      <c r="S9" s="19" t="s">
        <v>42</v>
      </c>
      <c r="T9" s="20" t="s">
        <v>43</v>
      </c>
      <c r="U9" s="19" t="s">
        <v>44</v>
      </c>
      <c r="V9" s="20" t="s">
        <v>45</v>
      </c>
      <c r="W9" s="21" t="s">
        <v>46</v>
      </c>
      <c r="X9" s="20" t="s">
        <v>47</v>
      </c>
    </row>
    <row r="10" spans="1:24" ht="25.5" customHeight="1" x14ac:dyDescent="0.2">
      <c r="A10" s="22" t="str">
        <f>+#REF!</f>
        <v>12104</v>
      </c>
      <c r="B10" s="23" t="str">
        <f>+#REF!</f>
        <v>TRIBUNAL REGIONAL FEDERAL DA 3A. REGIAO</v>
      </c>
      <c r="C10" s="24" t="str">
        <f>CONCATENATE(#REF!,".",#REF!)</f>
        <v>02.061</v>
      </c>
      <c r="D10" s="24" t="str">
        <f>CONCATENATE(#REF!,".",#REF!)</f>
        <v>0033.4224</v>
      </c>
      <c r="E10" s="23" t="str">
        <f>+#REF!</f>
        <v>PROGRAMA DE GESTAO E MANUTENCAO DO PODER JUDICIARIO</v>
      </c>
      <c r="F10" s="25" t="str">
        <f>+#REF!</f>
        <v>ASSISTENCIA JURIDICA A PESSOAS CARENTES</v>
      </c>
      <c r="G10" s="22" t="str">
        <f>IF(#REF!="1","F","S")</f>
        <v>F</v>
      </c>
      <c r="H10" s="22" t="str">
        <f>+#REF!</f>
        <v>1000</v>
      </c>
      <c r="I10" s="26" t="str">
        <f>+#REF!</f>
        <v>RECURSOS LIVRES DA UNIAO</v>
      </c>
      <c r="J10" s="22" t="str">
        <f>+#REF!</f>
        <v>3</v>
      </c>
      <c r="K10" s="27"/>
      <c r="L10" s="28"/>
      <c r="M10" s="28"/>
      <c r="N10" s="29">
        <f>+K10+L10-M10</f>
        <v>0</v>
      </c>
      <c r="O10" s="27"/>
      <c r="P10" s="30">
        <f>#REF!</f>
        <v>5000</v>
      </c>
      <c r="Q10" s="30"/>
      <c r="R10" s="30">
        <f>N10-O10+P10</f>
        <v>5000</v>
      </c>
      <c r="S10" s="31">
        <f>#REF!</f>
        <v>5000</v>
      </c>
      <c r="T10" s="32">
        <f>IF(R10&gt;0,S10/R10,0)</f>
        <v>1</v>
      </c>
      <c r="U10" s="30">
        <f>#REF!</f>
        <v>3485.84</v>
      </c>
      <c r="V10" s="33">
        <f>IF(R10&gt;0,U10/R10,0)</f>
        <v>0.69716800000000001</v>
      </c>
      <c r="W10" s="30">
        <f>#REF!</f>
        <v>2585.34</v>
      </c>
      <c r="X10" s="33">
        <f>IF(R10&gt;0,W10/R10,0)</f>
        <v>0.51706800000000008</v>
      </c>
    </row>
    <row r="11" spans="1:24" ht="25.5" customHeight="1" x14ac:dyDescent="0.2">
      <c r="A11" s="34" t="str">
        <f>+#REF!</f>
        <v>12104</v>
      </c>
      <c r="B11" s="35" t="str">
        <f>+#REF!</f>
        <v>TRIBUNAL REGIONAL FEDERAL DA 3A. REGIAO</v>
      </c>
      <c r="C11" s="34" t="str">
        <f>CONCATENATE(#REF!,".",#REF!)</f>
        <v>02.061</v>
      </c>
      <c r="D11" s="34" t="str">
        <f>CONCATENATE(#REF!,".",#REF!)</f>
        <v>0033.4257</v>
      </c>
      <c r="E11" s="35" t="str">
        <f>+#REF!</f>
        <v>PROGRAMA DE GESTAO E MANUTENCAO DO PODER JUDICIARIO</v>
      </c>
      <c r="F11" s="36" t="str">
        <f>+#REF!</f>
        <v>JULGAMENTO DE CAUSAS NA JUSTICA FEDERAL</v>
      </c>
      <c r="G11" s="34" t="str">
        <f>IF(#REF!="1","F","S")</f>
        <v>F</v>
      </c>
      <c r="H11" s="34" t="str">
        <f>+#REF!</f>
        <v>1000</v>
      </c>
      <c r="I11" s="35" t="str">
        <f>+#REF!</f>
        <v>RECURSOS LIVRES DA UNIAO</v>
      </c>
      <c r="J11" s="34" t="str">
        <f>+#REF!</f>
        <v>4</v>
      </c>
      <c r="K11" s="37"/>
      <c r="L11" s="37"/>
      <c r="M11" s="37"/>
      <c r="N11" s="38">
        <f t="shared" ref="N11:N25" si="0">+K11+L11-M11</f>
        <v>0</v>
      </c>
      <c r="O11" s="37"/>
      <c r="P11" s="39">
        <f>#REF!</f>
        <v>17340838</v>
      </c>
      <c r="Q11" s="39"/>
      <c r="R11" s="39">
        <f t="shared" ref="R11:R25" si="1">N11-O11+P11</f>
        <v>17340838</v>
      </c>
      <c r="S11" s="40">
        <f>#REF!</f>
        <v>13470</v>
      </c>
      <c r="T11" s="41">
        <f t="shared" ref="T11:T26" si="2">IF(R11&gt;0,S11/R11,0)</f>
        <v>7.7677906915455872E-4</v>
      </c>
      <c r="U11" s="39">
        <f>#REF!</f>
        <v>0</v>
      </c>
      <c r="V11" s="41">
        <f t="shared" ref="V11:V26" si="3">IF(R11&gt;0,U11/R11,0)</f>
        <v>0</v>
      </c>
      <c r="W11" s="39">
        <f>#REF!</f>
        <v>0</v>
      </c>
      <c r="X11" s="41">
        <f t="shared" ref="X11:X26" si="4">IF(R11&gt;0,W11/R11,0)</f>
        <v>0</v>
      </c>
    </row>
    <row r="12" spans="1:24" ht="25.5" customHeight="1" x14ac:dyDescent="0.2">
      <c r="A12" s="34" t="str">
        <f>+#REF!</f>
        <v>12104</v>
      </c>
      <c r="B12" s="35" t="str">
        <f>+#REF!</f>
        <v>TRIBUNAL REGIONAL FEDERAL DA 3A. REGIAO</v>
      </c>
      <c r="C12" s="34" t="str">
        <f>CONCATENATE(#REF!,".",#REF!)</f>
        <v>02.061</v>
      </c>
      <c r="D12" s="34" t="str">
        <f>CONCATENATE(#REF!,".",#REF!)</f>
        <v>0033.4257</v>
      </c>
      <c r="E12" s="35" t="str">
        <f>+#REF!</f>
        <v>PROGRAMA DE GESTAO E MANUTENCAO DO PODER JUDICIARIO</v>
      </c>
      <c r="F12" s="35" t="str">
        <f>+#REF!</f>
        <v>JULGAMENTO DE CAUSAS NA JUSTICA FEDERAL</v>
      </c>
      <c r="G12" s="34" t="str">
        <f>IF(#REF!="1","F","S")</f>
        <v>F</v>
      </c>
      <c r="H12" s="34" t="str">
        <f>+#REF!</f>
        <v>1000</v>
      </c>
      <c r="I12" s="35" t="str">
        <f>+#REF!</f>
        <v>RECURSOS LIVRES DA UNIAO</v>
      </c>
      <c r="J12" s="34" t="str">
        <f>+#REF!</f>
        <v>3</v>
      </c>
      <c r="K12" s="39"/>
      <c r="L12" s="39"/>
      <c r="M12" s="39"/>
      <c r="N12" s="37">
        <f t="shared" si="0"/>
        <v>0</v>
      </c>
      <c r="O12" s="39"/>
      <c r="P12" s="39">
        <f>#REF!</f>
        <v>48510541</v>
      </c>
      <c r="Q12" s="39"/>
      <c r="R12" s="39">
        <f t="shared" si="1"/>
        <v>48510541</v>
      </c>
      <c r="S12" s="40">
        <f>#REF!</f>
        <v>36813524.909999996</v>
      </c>
      <c r="T12" s="41">
        <f t="shared" si="2"/>
        <v>0.75887681627793013</v>
      </c>
      <c r="U12" s="39">
        <f>#REF!</f>
        <v>4600026.68</v>
      </c>
      <c r="V12" s="41">
        <f t="shared" si="3"/>
        <v>9.4825301577238646E-2</v>
      </c>
      <c r="W12" s="39">
        <f>#REF!</f>
        <v>3669665.26</v>
      </c>
      <c r="X12" s="41">
        <f t="shared" si="4"/>
        <v>7.5646760154664108E-2</v>
      </c>
    </row>
    <row r="13" spans="1:24" ht="25.5" customHeight="1" x14ac:dyDescent="0.2">
      <c r="A13" s="34" t="str">
        <f>+#REF!</f>
        <v>12104</v>
      </c>
      <c r="B13" s="35" t="str">
        <f>+#REF!</f>
        <v>TRIBUNAL REGIONAL FEDERAL DA 3A. REGIAO</v>
      </c>
      <c r="C13" s="34" t="str">
        <f>CONCATENATE(#REF!,".",#REF!)</f>
        <v>02.061</v>
      </c>
      <c r="D13" s="34" t="str">
        <f>CONCATENATE(#REF!,".",#REF!)</f>
        <v>0033.4257</v>
      </c>
      <c r="E13" s="35" t="str">
        <f>+#REF!</f>
        <v>PROGRAMA DE GESTAO E MANUTENCAO DO PODER JUDICIARIO</v>
      </c>
      <c r="F13" s="35" t="str">
        <f>+#REF!</f>
        <v>JULGAMENTO DE CAUSAS NA JUSTICA FEDERAL</v>
      </c>
      <c r="G13" s="34" t="str">
        <f>IF(#REF!="1","F","S")</f>
        <v>F</v>
      </c>
      <c r="H13" s="34" t="str">
        <f>+#REF!</f>
        <v>1027</v>
      </c>
      <c r="I13" s="35" t="str">
        <f>+#REF!</f>
        <v>SERV.AFETOS AS ATIVID.ESPECIFICAS DA JUSTICA</v>
      </c>
      <c r="J13" s="34" t="str">
        <f>+#REF!</f>
        <v>3</v>
      </c>
      <c r="K13" s="39"/>
      <c r="L13" s="39"/>
      <c r="M13" s="39"/>
      <c r="N13" s="37">
        <f t="shared" si="0"/>
        <v>0</v>
      </c>
      <c r="O13" s="39"/>
      <c r="P13" s="39">
        <f>#REF!</f>
        <v>10128129</v>
      </c>
      <c r="Q13" s="39"/>
      <c r="R13" s="39">
        <f t="shared" si="1"/>
        <v>10128129</v>
      </c>
      <c r="S13" s="40">
        <f>#REF!</f>
        <v>8222579.8700000001</v>
      </c>
      <c r="T13" s="41">
        <f t="shared" si="2"/>
        <v>0.81185576032848716</v>
      </c>
      <c r="U13" s="39">
        <f>#REF!</f>
        <v>1300403.79</v>
      </c>
      <c r="V13" s="41">
        <f t="shared" si="3"/>
        <v>0.12839526333047299</v>
      </c>
      <c r="W13" s="39">
        <f>#REF!</f>
        <v>1142120.76</v>
      </c>
      <c r="X13" s="41">
        <f t="shared" si="4"/>
        <v>0.11276720112865861</v>
      </c>
    </row>
    <row r="14" spans="1:24" ht="25.5" customHeight="1" x14ac:dyDescent="0.2">
      <c r="A14" s="34" t="str">
        <f>+#REF!</f>
        <v>12104</v>
      </c>
      <c r="B14" s="35" t="str">
        <f>+#REF!</f>
        <v>TRIBUNAL REGIONAL FEDERAL DA 3A. REGIAO</v>
      </c>
      <c r="C14" s="34" t="str">
        <f>CONCATENATE(#REF!,".",#REF!)</f>
        <v>02.122</v>
      </c>
      <c r="D14" s="34" t="str">
        <f>CONCATENATE(#REF!,".",#REF!)</f>
        <v>0033.20TP</v>
      </c>
      <c r="E14" s="35" t="str">
        <f>+#REF!</f>
        <v>PROGRAMA DE GESTAO E MANUTENCAO DO PODER JUDICIARIO</v>
      </c>
      <c r="F14" s="35" t="str">
        <f>+#REF!</f>
        <v>ATIVOS CIVIS DA UNIAO</v>
      </c>
      <c r="G14" s="34" t="str">
        <f>IF(#REF!="1","F","S")</f>
        <v>F</v>
      </c>
      <c r="H14" s="34" t="str">
        <f>+#REF!</f>
        <v>1000</v>
      </c>
      <c r="I14" s="35" t="str">
        <f>+#REF!</f>
        <v>RECURSOS LIVRES DA UNIAO</v>
      </c>
      <c r="J14" s="34" t="str">
        <f>+#REF!</f>
        <v>1</v>
      </c>
      <c r="K14" s="39"/>
      <c r="L14" s="39"/>
      <c r="M14" s="39"/>
      <c r="N14" s="37">
        <f t="shared" si="0"/>
        <v>0</v>
      </c>
      <c r="O14" s="39"/>
      <c r="P14" s="39">
        <f>#REF!</f>
        <v>113655017.91</v>
      </c>
      <c r="Q14" s="39"/>
      <c r="R14" s="39">
        <f t="shared" si="1"/>
        <v>113655017.91</v>
      </c>
      <c r="S14" s="40">
        <f>#REF!</f>
        <v>113649406.91</v>
      </c>
      <c r="T14" s="41">
        <f t="shared" si="2"/>
        <v>0.999950631304247</v>
      </c>
      <c r="U14" s="39">
        <f>#REF!</f>
        <v>113649406.89</v>
      </c>
      <c r="V14" s="41">
        <f t="shared" si="3"/>
        <v>0.99995063112827598</v>
      </c>
      <c r="W14" s="39">
        <f>#REF!</f>
        <v>111380581.84999999</v>
      </c>
      <c r="X14" s="41">
        <f t="shared" si="4"/>
        <v>0.97998824775338067</v>
      </c>
    </row>
    <row r="15" spans="1:24" ht="25.5" customHeight="1" x14ac:dyDescent="0.2">
      <c r="A15" s="34" t="str">
        <f>+#REF!</f>
        <v>12104</v>
      </c>
      <c r="B15" s="35" t="str">
        <f>+#REF!</f>
        <v>TRIBUNAL REGIONAL FEDERAL DA 3A. REGIAO</v>
      </c>
      <c r="C15" s="34" t="str">
        <f>CONCATENATE(#REF!,".",#REF!)</f>
        <v>02.122</v>
      </c>
      <c r="D15" s="34" t="str">
        <f>CONCATENATE(#REF!,".",#REF!)</f>
        <v>0033.216H</v>
      </c>
      <c r="E15" s="35" t="str">
        <f>+#REF!</f>
        <v>PROGRAMA DE GESTAO E MANUTENCAO DO PODER JUDICIARIO</v>
      </c>
      <c r="F15" s="35" t="str">
        <f>+#REF!</f>
        <v>AJUDA DE CUSTO PARA MORADIA OU AUXILIO-MORADIA A AGENTES PUB</v>
      </c>
      <c r="G15" s="34" t="str">
        <f>IF(#REF!="1","F","S")</f>
        <v>F</v>
      </c>
      <c r="H15" s="34" t="str">
        <f>+#REF!</f>
        <v>1000</v>
      </c>
      <c r="I15" s="35" t="str">
        <f>+#REF!</f>
        <v>RECURSOS LIVRES DA UNIAO</v>
      </c>
      <c r="J15" s="34" t="str">
        <f>+#REF!</f>
        <v>3</v>
      </c>
      <c r="K15" s="37"/>
      <c r="L15" s="37"/>
      <c r="M15" s="37"/>
      <c r="N15" s="37">
        <f t="shared" si="0"/>
        <v>0</v>
      </c>
      <c r="O15" s="37"/>
      <c r="P15" s="39">
        <f>#REF!</f>
        <v>83000</v>
      </c>
      <c r="Q15" s="39"/>
      <c r="R15" s="39">
        <f t="shared" si="1"/>
        <v>83000</v>
      </c>
      <c r="S15" s="40">
        <f>#REF!</f>
        <v>30000</v>
      </c>
      <c r="T15" s="41">
        <f t="shared" si="2"/>
        <v>0.36144578313253012</v>
      </c>
      <c r="U15" s="39">
        <f>#REF!</f>
        <v>7500</v>
      </c>
      <c r="V15" s="41">
        <f t="shared" si="3"/>
        <v>9.036144578313253E-2</v>
      </c>
      <c r="W15" s="39">
        <f>#REF!</f>
        <v>7500</v>
      </c>
      <c r="X15" s="41">
        <f t="shared" si="4"/>
        <v>9.036144578313253E-2</v>
      </c>
    </row>
    <row r="16" spans="1:24" ht="25.5" customHeight="1" x14ac:dyDescent="0.2">
      <c r="A16" s="34" t="str">
        <f>+#REF!</f>
        <v>12104</v>
      </c>
      <c r="B16" s="35" t="str">
        <f>+#REF!</f>
        <v>TRIBUNAL REGIONAL FEDERAL DA 3A. REGIAO</v>
      </c>
      <c r="C16" s="34" t="str">
        <f>CONCATENATE(#REF!,".",#REF!)</f>
        <v>02.122</v>
      </c>
      <c r="D16" s="34" t="str">
        <f>CONCATENATE(#REF!,".",#REF!)</f>
        <v>0033.219Z</v>
      </c>
      <c r="E16" s="35" t="str">
        <f>+#REF!</f>
        <v>PROGRAMA DE GESTAO E MANUTENCAO DO PODER JUDICIARIO</v>
      </c>
      <c r="F16" s="35" t="str">
        <f>+#REF!</f>
        <v>CONSERVACAO E RECUPERACAO DE ATIVOS DE INFRAESTRUTURA DA UNI</v>
      </c>
      <c r="G16" s="34" t="str">
        <f>IF(#REF!="1","F","S")</f>
        <v>F</v>
      </c>
      <c r="H16" s="34" t="str">
        <f>+#REF!</f>
        <v>1000</v>
      </c>
      <c r="I16" s="35" t="str">
        <f>+#REF!</f>
        <v>RECURSOS LIVRES DA UNIAO</v>
      </c>
      <c r="J16" s="34" t="str">
        <f>+#REF!</f>
        <v>4</v>
      </c>
      <c r="K16" s="39"/>
      <c r="L16" s="39"/>
      <c r="M16" s="39"/>
      <c r="N16" s="37">
        <f t="shared" si="0"/>
        <v>0</v>
      </c>
      <c r="O16" s="39"/>
      <c r="P16" s="39">
        <f>#REF!</f>
        <v>7269364</v>
      </c>
      <c r="Q16" s="39"/>
      <c r="R16" s="39">
        <f t="shared" si="1"/>
        <v>7269364</v>
      </c>
      <c r="S16" s="40">
        <f>#REF!</f>
        <v>0</v>
      </c>
      <c r="T16" s="41">
        <f t="shared" si="2"/>
        <v>0</v>
      </c>
      <c r="U16" s="39">
        <f>#REF!</f>
        <v>0</v>
      </c>
      <c r="V16" s="41">
        <f t="shared" si="3"/>
        <v>0</v>
      </c>
      <c r="W16" s="39">
        <f>#REF!</f>
        <v>0</v>
      </c>
      <c r="X16" s="41">
        <f t="shared" si="4"/>
        <v>0</v>
      </c>
    </row>
    <row r="17" spans="1:24" ht="25.5" customHeight="1" x14ac:dyDescent="0.2">
      <c r="A17" s="34" t="str">
        <f>+#REF!</f>
        <v>12104</v>
      </c>
      <c r="B17" s="35" t="str">
        <f>+#REF!</f>
        <v>TRIBUNAL REGIONAL FEDERAL DA 3A. REGIAO</v>
      </c>
      <c r="C17" s="34" t="str">
        <f>CONCATENATE(#REF!,".",#REF!)</f>
        <v>02.131</v>
      </c>
      <c r="D17" s="34" t="str">
        <f>CONCATENATE(#REF!,".",#REF!)</f>
        <v>0033.219I</v>
      </c>
      <c r="E17" s="35" t="str">
        <f>+#REF!</f>
        <v>PROGRAMA DE GESTAO E MANUTENCAO DO PODER JUDICIARIO</v>
      </c>
      <c r="F17" s="35" t="str">
        <f>+#REF!</f>
        <v>PUBLICIDADE INSTITUCIONAL E DE UTILIDADE PUBLICA</v>
      </c>
      <c r="G17" s="34" t="str">
        <f>IF(#REF!="1","F","S")</f>
        <v>F</v>
      </c>
      <c r="H17" s="34" t="str">
        <f>+#REF!</f>
        <v>1000</v>
      </c>
      <c r="I17" s="35" t="str">
        <f>+#REF!</f>
        <v>RECURSOS LIVRES DA UNIAO</v>
      </c>
      <c r="J17" s="34" t="str">
        <f>+#REF!</f>
        <v>3</v>
      </c>
      <c r="K17" s="39"/>
      <c r="L17" s="39"/>
      <c r="M17" s="39"/>
      <c r="N17" s="37">
        <f t="shared" si="0"/>
        <v>0</v>
      </c>
      <c r="O17" s="39"/>
      <c r="P17" s="39">
        <f>#REF!</f>
        <v>1000</v>
      </c>
      <c r="Q17" s="39"/>
      <c r="R17" s="39">
        <f t="shared" si="1"/>
        <v>1000</v>
      </c>
      <c r="S17" s="40">
        <f>#REF!</f>
        <v>0</v>
      </c>
      <c r="T17" s="41">
        <f t="shared" si="2"/>
        <v>0</v>
      </c>
      <c r="U17" s="39">
        <f>#REF!</f>
        <v>0</v>
      </c>
      <c r="V17" s="41">
        <f t="shared" si="3"/>
        <v>0</v>
      </c>
      <c r="W17" s="39">
        <f>#REF!</f>
        <v>0</v>
      </c>
      <c r="X17" s="41">
        <f t="shared" si="4"/>
        <v>0</v>
      </c>
    </row>
    <row r="18" spans="1:24" ht="25.5" customHeight="1" x14ac:dyDescent="0.2">
      <c r="A18" s="34" t="str">
        <f>+#REF!</f>
        <v>12104</v>
      </c>
      <c r="B18" s="35" t="str">
        <f>+#REF!</f>
        <v>TRIBUNAL REGIONAL FEDERAL DA 3A. REGIAO</v>
      </c>
      <c r="C18" s="34" t="str">
        <f>CONCATENATE(#REF!,".",#REF!)</f>
        <v>02.331</v>
      </c>
      <c r="D18" s="34" t="str">
        <f>CONCATENATE(#REF!,".",#REF!)</f>
        <v>0033.2004</v>
      </c>
      <c r="E18" s="35" t="str">
        <f>+#REF!</f>
        <v>PROGRAMA DE GESTAO E MANUTENCAO DO PODER JUDICIARIO</v>
      </c>
      <c r="F18" s="35" t="str">
        <f>+#REF!</f>
        <v>ASSISTENCIA MEDICA E ODONTOLOGICA AOS SERVIDORES CIVIS, EMPR</v>
      </c>
      <c r="G18" s="34" t="str">
        <f>IF(#REF!="1","F","S")</f>
        <v>S</v>
      </c>
      <c r="H18" s="34" t="str">
        <f>+#REF!</f>
        <v>1000</v>
      </c>
      <c r="I18" s="35" t="str">
        <f>+#REF!</f>
        <v>RECURSOS LIVRES DA UNIAO</v>
      </c>
      <c r="J18" s="34" t="str">
        <f>+#REF!</f>
        <v>4</v>
      </c>
      <c r="K18" s="37"/>
      <c r="L18" s="37"/>
      <c r="M18" s="37"/>
      <c r="N18" s="37">
        <f t="shared" si="0"/>
        <v>0</v>
      </c>
      <c r="O18" s="37"/>
      <c r="P18" s="39">
        <f>#REF!</f>
        <v>20000</v>
      </c>
      <c r="Q18" s="39"/>
      <c r="R18" s="39">
        <f t="shared" si="1"/>
        <v>20000</v>
      </c>
      <c r="S18" s="40">
        <f>#REF!</f>
        <v>0</v>
      </c>
      <c r="T18" s="41">
        <f t="shared" si="2"/>
        <v>0</v>
      </c>
      <c r="U18" s="39">
        <f>#REF!</f>
        <v>0</v>
      </c>
      <c r="V18" s="41">
        <f t="shared" si="3"/>
        <v>0</v>
      </c>
      <c r="W18" s="39">
        <f>#REF!</f>
        <v>0</v>
      </c>
      <c r="X18" s="41">
        <f t="shared" si="4"/>
        <v>0</v>
      </c>
    </row>
    <row r="19" spans="1:24" ht="25.5" customHeight="1" x14ac:dyDescent="0.2">
      <c r="A19" s="34" t="str">
        <f>+#REF!</f>
        <v>12104</v>
      </c>
      <c r="B19" s="35" t="str">
        <f>+#REF!</f>
        <v>TRIBUNAL REGIONAL FEDERAL DA 3A. REGIAO</v>
      </c>
      <c r="C19" s="34" t="str">
        <f>CONCATENATE(#REF!,".",#REF!)</f>
        <v>02.331</v>
      </c>
      <c r="D19" s="34" t="str">
        <f>CONCATENATE(#REF!,".",#REF!)</f>
        <v>0033.2004</v>
      </c>
      <c r="E19" s="35" t="str">
        <f>+#REF!</f>
        <v>PROGRAMA DE GESTAO E MANUTENCAO DO PODER JUDICIARIO</v>
      </c>
      <c r="F19" s="35" t="str">
        <f>+#REF!</f>
        <v>ASSISTENCIA MEDICA E ODONTOLOGICA AOS SERVIDORES CIVIS, EMPR</v>
      </c>
      <c r="G19" s="34" t="str">
        <f>IF(#REF!="1","F","S")</f>
        <v>S</v>
      </c>
      <c r="H19" s="34" t="str">
        <f>+#REF!</f>
        <v>1000</v>
      </c>
      <c r="I19" s="35" t="str">
        <f>+#REF!</f>
        <v>RECURSOS LIVRES DA UNIAO</v>
      </c>
      <c r="J19" s="34" t="str">
        <f>+#REF!</f>
        <v>3</v>
      </c>
      <c r="K19" s="37"/>
      <c r="L19" s="37"/>
      <c r="M19" s="37"/>
      <c r="N19" s="37">
        <f t="shared" si="0"/>
        <v>0</v>
      </c>
      <c r="O19" s="37"/>
      <c r="P19" s="39">
        <f>#REF!</f>
        <v>26621404</v>
      </c>
      <c r="Q19" s="39"/>
      <c r="R19" s="39">
        <f t="shared" si="1"/>
        <v>26621404</v>
      </c>
      <c r="S19" s="40">
        <f>#REF!</f>
        <v>26331850.57</v>
      </c>
      <c r="T19" s="41">
        <f t="shared" si="2"/>
        <v>0.9891232847824255</v>
      </c>
      <c r="U19" s="39">
        <f>#REF!</f>
        <v>4655778.78</v>
      </c>
      <c r="V19" s="41">
        <f t="shared" si="3"/>
        <v>0.17488855133260442</v>
      </c>
      <c r="W19" s="39">
        <f>#REF!</f>
        <v>4655778.78</v>
      </c>
      <c r="X19" s="41">
        <f t="shared" si="4"/>
        <v>0.17488855133260442</v>
      </c>
    </row>
    <row r="20" spans="1:24" ht="25.5" customHeight="1" x14ac:dyDescent="0.2">
      <c r="A20" s="34" t="str">
        <f>+#REF!</f>
        <v>12104</v>
      </c>
      <c r="B20" s="35" t="str">
        <f>+#REF!</f>
        <v>TRIBUNAL REGIONAL FEDERAL DA 3A. REGIAO</v>
      </c>
      <c r="C20" s="34" t="str">
        <f>CONCATENATE(#REF!,".",#REF!)</f>
        <v>02.331</v>
      </c>
      <c r="D20" s="34" t="str">
        <f>CONCATENATE(#REF!,".",#REF!)</f>
        <v>0033.212B</v>
      </c>
      <c r="E20" s="35" t="str">
        <f>+#REF!</f>
        <v>PROGRAMA DE GESTAO E MANUTENCAO DO PODER JUDICIARIO</v>
      </c>
      <c r="F20" s="35" t="str">
        <f>+#REF!</f>
        <v>BENEFICIOS OBRIGATORIOS AOS SERVIDORES CIVIS, EMPREGADOS, MI</v>
      </c>
      <c r="G20" s="34" t="str">
        <f>IF(#REF!="1","F","S")</f>
        <v>F</v>
      </c>
      <c r="H20" s="34" t="str">
        <f>+#REF!</f>
        <v>1000</v>
      </c>
      <c r="I20" s="35" t="str">
        <f>+#REF!</f>
        <v>RECURSOS LIVRES DA UNIAO</v>
      </c>
      <c r="J20" s="34" t="str">
        <f>+#REF!</f>
        <v>3</v>
      </c>
      <c r="K20" s="37"/>
      <c r="L20" s="37"/>
      <c r="M20" s="37"/>
      <c r="N20" s="37">
        <f t="shared" si="0"/>
        <v>0</v>
      </c>
      <c r="O20" s="37"/>
      <c r="P20" s="39">
        <f>#REF!</f>
        <v>22268127.25</v>
      </c>
      <c r="Q20" s="39"/>
      <c r="R20" s="39">
        <f t="shared" si="1"/>
        <v>22268127.25</v>
      </c>
      <c r="S20" s="40">
        <f>#REF!</f>
        <v>22268127.25</v>
      </c>
      <c r="T20" s="41">
        <f t="shared" si="2"/>
        <v>1</v>
      </c>
      <c r="U20" s="39">
        <f>#REF!</f>
        <v>7163333.4699999997</v>
      </c>
      <c r="V20" s="41">
        <f t="shared" si="3"/>
        <v>0.32168549198496249</v>
      </c>
      <c r="W20" s="39">
        <f>#REF!</f>
        <v>7163333.4699999997</v>
      </c>
      <c r="X20" s="41">
        <f t="shared" si="4"/>
        <v>0.32168549198496249</v>
      </c>
    </row>
    <row r="21" spans="1:24" ht="25.5" customHeight="1" x14ac:dyDescent="0.2">
      <c r="A21" s="34" t="str">
        <f>+#REF!</f>
        <v>12104</v>
      </c>
      <c r="B21" s="35" t="str">
        <f>+#REF!</f>
        <v>TRIBUNAL REGIONAL FEDERAL DA 3A. REGIAO</v>
      </c>
      <c r="C21" s="34" t="str">
        <f>CONCATENATE(#REF!,".",#REF!)</f>
        <v>02.846</v>
      </c>
      <c r="D21" s="34" t="str">
        <f>CONCATENATE(#REF!,".",#REF!)</f>
        <v>0033.09HB</v>
      </c>
      <c r="E21" s="35" t="str">
        <f>+#REF!</f>
        <v>PROGRAMA DE GESTAO E MANUTENCAO DO PODER JUDICIARIO</v>
      </c>
      <c r="F21" s="35" t="str">
        <f>+#REF!</f>
        <v>CONTRIBUICAO DA UNIAO, DE SUAS AUTARQUIAS E FUNDACOES PARA O</v>
      </c>
      <c r="G21" s="34" t="str">
        <f>IF(#REF!="1","F","S")</f>
        <v>F</v>
      </c>
      <c r="H21" s="34" t="str">
        <f>+#REF!</f>
        <v>1000</v>
      </c>
      <c r="I21" s="35" t="str">
        <f>+#REF!</f>
        <v>RECURSOS LIVRES DA UNIAO</v>
      </c>
      <c r="J21" s="34" t="str">
        <f>+#REF!</f>
        <v>1</v>
      </c>
      <c r="K21" s="37"/>
      <c r="L21" s="37"/>
      <c r="M21" s="37"/>
      <c r="N21" s="37">
        <f t="shared" si="0"/>
        <v>0</v>
      </c>
      <c r="O21" s="37"/>
      <c r="P21" s="39">
        <f>#REF!</f>
        <v>19200335.100000001</v>
      </c>
      <c r="Q21" s="39"/>
      <c r="R21" s="39">
        <f t="shared" si="1"/>
        <v>19200335.100000001</v>
      </c>
      <c r="S21" s="40">
        <f>#REF!</f>
        <v>19200335.100000001</v>
      </c>
      <c r="T21" s="41">
        <f t="shared" si="2"/>
        <v>1</v>
      </c>
      <c r="U21" s="39">
        <f>#REF!</f>
        <v>19200335.100000001</v>
      </c>
      <c r="V21" s="41">
        <f t="shared" si="3"/>
        <v>1</v>
      </c>
      <c r="W21" s="39">
        <f>#REF!</f>
        <v>19200335.100000001</v>
      </c>
      <c r="X21" s="41">
        <f t="shared" si="4"/>
        <v>1</v>
      </c>
    </row>
    <row r="22" spans="1:24" ht="25.5" customHeight="1" x14ac:dyDescent="0.2">
      <c r="A22" s="34" t="str">
        <f>+#REF!</f>
        <v>12104</v>
      </c>
      <c r="B22" s="35" t="str">
        <f>+#REF!</f>
        <v>TRIBUNAL REGIONAL FEDERAL DA 3A. REGIAO</v>
      </c>
      <c r="C22" s="34" t="str">
        <f>CONCATENATE(#REF!,".",#REF!)</f>
        <v>09.272</v>
      </c>
      <c r="D22" s="34" t="str">
        <f>CONCATENATE(#REF!,".",#REF!)</f>
        <v>0033.0181</v>
      </c>
      <c r="E22" s="35" t="str">
        <f>+#REF!</f>
        <v>PROGRAMA DE GESTAO E MANUTENCAO DO PODER JUDICIARIO</v>
      </c>
      <c r="F22" s="35" t="str">
        <f>+#REF!</f>
        <v>APOSENTADORIAS E PENSOES CIVIS DA UNIAO</v>
      </c>
      <c r="G22" s="34" t="str">
        <f>IF(#REF!="1","F","S")</f>
        <v>S</v>
      </c>
      <c r="H22" s="34" t="str">
        <f>+#REF!</f>
        <v>1001</v>
      </c>
      <c r="I22" s="35" t="str">
        <f>+#REF!</f>
        <v>RECURSOS LIVRES DA SEGURIDADE SOCIAL</v>
      </c>
      <c r="J22" s="34" t="str">
        <f>+#REF!</f>
        <v>1</v>
      </c>
      <c r="K22" s="37"/>
      <c r="L22" s="37"/>
      <c r="M22" s="37"/>
      <c r="N22" s="37">
        <f t="shared" si="0"/>
        <v>0</v>
      </c>
      <c r="O22" s="37"/>
      <c r="P22" s="39">
        <f>#REF!</f>
        <v>1868765</v>
      </c>
      <c r="Q22" s="39"/>
      <c r="R22" s="39">
        <f t="shared" si="1"/>
        <v>1868765</v>
      </c>
      <c r="S22" s="40">
        <f>#REF!</f>
        <v>1868765</v>
      </c>
      <c r="T22" s="41">
        <f t="shared" si="2"/>
        <v>1</v>
      </c>
      <c r="U22" s="39">
        <f>#REF!</f>
        <v>1868765</v>
      </c>
      <c r="V22" s="41">
        <f t="shared" si="3"/>
        <v>1</v>
      </c>
      <c r="W22" s="39">
        <f>#REF!</f>
        <v>1868765</v>
      </c>
      <c r="X22" s="41">
        <f t="shared" si="4"/>
        <v>1</v>
      </c>
    </row>
    <row r="23" spans="1:24" ht="25.5" customHeight="1" x14ac:dyDescent="0.2">
      <c r="A23" s="34" t="str">
        <f>+#REF!</f>
        <v>12104</v>
      </c>
      <c r="B23" s="35" t="str">
        <f>+#REF!</f>
        <v>TRIBUNAL REGIONAL FEDERAL DA 3A. REGIAO</v>
      </c>
      <c r="C23" s="34" t="str">
        <f>CONCATENATE(#REF!,".",#REF!)</f>
        <v>09.272</v>
      </c>
      <c r="D23" s="34" t="str">
        <f>CONCATENATE(#REF!,".",#REF!)</f>
        <v>0033.0181</v>
      </c>
      <c r="E23" s="35" t="str">
        <f>+#REF!</f>
        <v>PROGRAMA DE GESTAO E MANUTENCAO DO PODER JUDICIARIO</v>
      </c>
      <c r="F23" s="35" t="str">
        <f>+#REF!</f>
        <v>APOSENTADORIAS E PENSOES CIVIS DA UNIAO</v>
      </c>
      <c r="G23" s="34" t="str">
        <f>IF(#REF!="1","F","S")</f>
        <v>S</v>
      </c>
      <c r="H23" s="34" t="str">
        <f>+#REF!</f>
        <v>1056</v>
      </c>
      <c r="I23" s="35" t="str">
        <f>+#REF!</f>
        <v>BENEFICIOS DO RPPS DA UNIAO</v>
      </c>
      <c r="J23" s="34" t="str">
        <f>+#REF!</f>
        <v>1</v>
      </c>
      <c r="K23" s="37"/>
      <c r="L23" s="37"/>
      <c r="M23" s="37"/>
      <c r="N23" s="37">
        <f t="shared" si="0"/>
        <v>0</v>
      </c>
      <c r="O23" s="37"/>
      <c r="P23" s="39">
        <f>#REF!</f>
        <v>44658888.549999997</v>
      </c>
      <c r="Q23" s="39"/>
      <c r="R23" s="39">
        <f t="shared" si="1"/>
        <v>44658888.549999997</v>
      </c>
      <c r="S23" s="40">
        <f>#REF!</f>
        <v>44658888.549999997</v>
      </c>
      <c r="T23" s="41">
        <f t="shared" si="2"/>
        <v>1</v>
      </c>
      <c r="U23" s="39">
        <f>#REF!</f>
        <v>44658888.549999997</v>
      </c>
      <c r="V23" s="41">
        <f t="shared" si="3"/>
        <v>1</v>
      </c>
      <c r="W23" s="39">
        <f>#REF!</f>
        <v>43328404.310000002</v>
      </c>
      <c r="X23" s="41">
        <f t="shared" si="4"/>
        <v>0.97020785148939859</v>
      </c>
    </row>
    <row r="24" spans="1:24" ht="25.5" customHeight="1" x14ac:dyDescent="0.2">
      <c r="A24" s="34" t="str">
        <f>+#REF!</f>
        <v>12104</v>
      </c>
      <c r="B24" s="35" t="str">
        <f>+#REF!</f>
        <v>TRIBUNAL REGIONAL FEDERAL DA 3A. REGIAO</v>
      </c>
      <c r="C24" s="34" t="str">
        <f>CONCATENATE(#REF!,".",#REF!)</f>
        <v>28.846</v>
      </c>
      <c r="D24" s="34" t="str">
        <f>CONCATENATE(#REF!,".",#REF!)</f>
        <v>0909.00S6</v>
      </c>
      <c r="E24" s="35" t="str">
        <f>+#REF!</f>
        <v>OPERACOES ESPECIAIS: OUTROS ENCARGOS ESPECIAIS</v>
      </c>
      <c r="F24" s="35" t="str">
        <f>+#REF!</f>
        <v>BENEFICIO ESPECIAL E DEMAIS COMPLEMENTACOES DE APOSENTADORIA</v>
      </c>
      <c r="G24" s="34" t="str">
        <f>IF(#REF!="1","F","S")</f>
        <v>F</v>
      </c>
      <c r="H24" s="34" t="str">
        <f>+#REF!</f>
        <v>1000</v>
      </c>
      <c r="I24" s="35" t="str">
        <f>+#REF!</f>
        <v>RECURSOS LIVRES DA UNIAO</v>
      </c>
      <c r="J24" s="34" t="str">
        <f>+#REF!</f>
        <v>1</v>
      </c>
      <c r="K24" s="37"/>
      <c r="L24" s="37"/>
      <c r="M24" s="37"/>
      <c r="N24" s="37">
        <f t="shared" si="0"/>
        <v>0</v>
      </c>
      <c r="O24" s="37"/>
      <c r="P24" s="39">
        <f>#REF!</f>
        <v>20770.68</v>
      </c>
      <c r="Q24" s="39"/>
      <c r="R24" s="39">
        <f t="shared" si="1"/>
        <v>20770.68</v>
      </c>
      <c r="S24" s="40">
        <f>#REF!</f>
        <v>20770.68</v>
      </c>
      <c r="T24" s="41">
        <f t="shared" si="2"/>
        <v>1</v>
      </c>
      <c r="U24" s="39">
        <f>#REF!</f>
        <v>20770.68</v>
      </c>
      <c r="V24" s="41">
        <f t="shared" si="3"/>
        <v>1</v>
      </c>
      <c r="W24" s="39">
        <f>#REF!</f>
        <v>20770.68</v>
      </c>
      <c r="X24" s="41">
        <f t="shared" si="4"/>
        <v>1</v>
      </c>
    </row>
    <row r="25" spans="1:24" ht="25.5" customHeight="1" thickBot="1" x14ac:dyDescent="0.25">
      <c r="A25" s="34" t="str">
        <f>+#REF!</f>
        <v>12104</v>
      </c>
      <c r="B25" s="35" t="str">
        <f>+#REF!</f>
        <v>TRIBUNAL REGIONAL FEDERAL DA 3A. REGIAO</v>
      </c>
      <c r="C25" s="34" t="str">
        <f>CONCATENATE(#REF!,".",#REF!)</f>
        <v>28.846</v>
      </c>
      <c r="D25" s="34" t="str">
        <f>CONCATENATE(#REF!,".",#REF!)</f>
        <v>0909.0536</v>
      </c>
      <c r="E25" s="35" t="str">
        <f>+#REF!</f>
        <v>OPERACOES ESPECIAIS: OUTROS ENCARGOS ESPECIAIS</v>
      </c>
      <c r="F25" s="35" t="str">
        <f>+#REF!</f>
        <v>BENEFICIOS E PENSOES INDENIZATORIAS DECORRENTES DE LEGISLACA</v>
      </c>
      <c r="G25" s="34" t="str">
        <f>IF(#REF!="1","F","S")</f>
        <v>S</v>
      </c>
      <c r="H25" s="34" t="str">
        <f>+#REF!</f>
        <v>1000</v>
      </c>
      <c r="I25" s="35" t="str">
        <f>+#REF!</f>
        <v>RECURSOS LIVRES DA UNIAO</v>
      </c>
      <c r="J25" s="34" t="str">
        <f>+#REF!</f>
        <v>3</v>
      </c>
      <c r="K25" s="37"/>
      <c r="L25" s="37"/>
      <c r="M25" s="37"/>
      <c r="N25" s="37">
        <f t="shared" si="0"/>
        <v>0</v>
      </c>
      <c r="O25" s="37"/>
      <c r="P25" s="39">
        <f>#REF!</f>
        <v>27500</v>
      </c>
      <c r="Q25" s="39"/>
      <c r="R25" s="39">
        <f t="shared" si="1"/>
        <v>27500</v>
      </c>
      <c r="S25" s="40">
        <f>#REF!</f>
        <v>27500</v>
      </c>
      <c r="T25" s="41">
        <f t="shared" si="2"/>
        <v>1</v>
      </c>
      <c r="U25" s="39">
        <f>#REF!</f>
        <v>6180.21</v>
      </c>
      <c r="V25" s="41">
        <f t="shared" si="3"/>
        <v>0.2247349090909091</v>
      </c>
      <c r="W25" s="39">
        <f>#REF!</f>
        <v>6180.21</v>
      </c>
      <c r="X25" s="41">
        <f t="shared" si="4"/>
        <v>0.2247349090909091</v>
      </c>
    </row>
    <row r="26" spans="1:24" ht="25.5" customHeight="1" thickBot="1" x14ac:dyDescent="0.25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6"/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3">
        <f>SUM(P10:P25)</f>
        <v>311678680.49000001</v>
      </c>
      <c r="Q26" s="43">
        <f>SUM(Q10:Q25)</f>
        <v>0</v>
      </c>
      <c r="R26" s="43">
        <f>SUM(R10:R25)</f>
        <v>311678680.49000001</v>
      </c>
      <c r="S26" s="43">
        <f>SUM(S10:S25)</f>
        <v>273110218.83999997</v>
      </c>
      <c r="T26" s="44">
        <f t="shared" si="2"/>
        <v>0.87625569516219293</v>
      </c>
      <c r="U26" s="43">
        <f>SUM(U10:U25)</f>
        <v>197134874.99000004</v>
      </c>
      <c r="V26" s="44">
        <f t="shared" si="3"/>
        <v>0.63249393471532289</v>
      </c>
      <c r="W26" s="43">
        <f>SUM(W10:W25)</f>
        <v>192446020.76000002</v>
      </c>
      <c r="X26" s="44">
        <f t="shared" si="4"/>
        <v>0.61745006253699963</v>
      </c>
    </row>
    <row r="27" spans="1:24" ht="25.5" customHeight="1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25.5" customHeight="1" x14ac:dyDescent="0.2">
      <c r="A28" s="2" t="s">
        <v>50</v>
      </c>
      <c r="B28" s="45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N29"/>
      <c r="O29"/>
      <c r="P29" s="48"/>
      <c r="Q29" s="48"/>
      <c r="R29" s="48"/>
      <c r="S29" s="48"/>
      <c r="T29" s="48"/>
      <c r="U29" s="48"/>
      <c r="V29" s="48"/>
      <c r="W29" s="48"/>
    </row>
    <row r="30" spans="1:24" ht="25.5" customHeight="1" x14ac:dyDescent="0.2">
      <c r="N30"/>
      <c r="O30"/>
      <c r="P30" s="49"/>
      <c r="Q30" s="49"/>
      <c r="R30" s="49"/>
      <c r="S30" s="49"/>
      <c r="T30" s="49"/>
      <c r="U30" s="49"/>
      <c r="V30" s="49"/>
      <c r="W30" s="49"/>
    </row>
    <row r="31" spans="1:24" ht="25.5" customHeight="1" x14ac:dyDescent="0.2">
      <c r="N31"/>
      <c r="O31"/>
      <c r="P31" s="49"/>
      <c r="Q31" s="49"/>
      <c r="R31" s="49"/>
      <c r="S31" s="49"/>
      <c r="T31" s="49"/>
      <c r="U31" s="49"/>
      <c r="V31" s="49"/>
      <c r="W31" s="49"/>
    </row>
    <row r="32" spans="1:24" ht="25.5" customHeight="1" x14ac:dyDescent="0.2">
      <c r="P32" s="50"/>
      <c r="U32" s="50"/>
      <c r="W32" s="50"/>
    </row>
    <row r="33" spans="14:23" ht="25.5" customHeight="1" x14ac:dyDescent="0.2">
      <c r="P33" s="50"/>
      <c r="R33" s="50"/>
      <c r="U33" s="47"/>
      <c r="W33" s="47"/>
    </row>
    <row r="34" spans="14:23" ht="25.5" customHeight="1" x14ac:dyDescent="0.2">
      <c r="N34"/>
      <c r="P34" s="52"/>
      <c r="Q34" s="53"/>
      <c r="R34" s="52"/>
      <c r="S34" s="52"/>
      <c r="T34" s="53"/>
      <c r="U34" s="52"/>
      <c r="V34" s="53"/>
      <c r="W34" s="52"/>
    </row>
    <row r="35" spans="14:23" ht="25.5" customHeight="1" x14ac:dyDescent="0.2">
      <c r="P35" s="50"/>
      <c r="R35" s="50"/>
      <c r="S35" s="50"/>
      <c r="U35" s="50"/>
      <c r="W35" s="50"/>
    </row>
    <row r="36" spans="14:23" ht="25.5" customHeight="1" x14ac:dyDescent="0.2">
      <c r="P36" s="52"/>
      <c r="Q36" s="53"/>
      <c r="R36" s="52"/>
      <c r="S36" s="52"/>
      <c r="U36" s="52"/>
      <c r="W36" s="5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2023-04-14T20:52:59Z</dcterms:created>
  <dcterms:modified xsi:type="dcterms:W3CDTF">2023-04-14T20:55:05Z</dcterms:modified>
</cp:coreProperties>
</file>