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1 Janeiro\Publicacao internet TRF\Anexo II\090029\"/>
    </mc:Choice>
  </mc:AlternateContent>
  <bookViews>
    <workbookView xWindow="0" yWindow="0" windowWidth="28800" windowHeight="13590"/>
  </bookViews>
  <sheets>
    <sheet name="Jan" sheetId="1" r:id="rId1"/>
  </sheets>
  <externalReferences>
    <externalReference r:id="rId2"/>
  </externalReferences>
  <definedNames>
    <definedName name="_xlnm.Print_Area" localSheetId="0">Jan!$A$1:$X$26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W23" i="1"/>
  <c r="U23" i="1"/>
  <c r="S23" i="1"/>
  <c r="P23" i="1"/>
  <c r="N23" i="1"/>
  <c r="R23" i="1" s="1"/>
  <c r="V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X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V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U24" i="1" s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X10" i="1" s="1"/>
  <c r="J10" i="1"/>
  <c r="I10" i="1"/>
  <c r="H10" i="1"/>
  <c r="G10" i="1"/>
  <c r="F10" i="1"/>
  <c r="E10" i="1"/>
  <c r="D10" i="1"/>
  <c r="C10" i="1"/>
  <c r="B10" i="1"/>
  <c r="A10" i="1"/>
  <c r="S24" i="1" l="1"/>
  <c r="W24" i="1"/>
  <c r="R11" i="1"/>
  <c r="T11" i="1" s="1"/>
  <c r="R19" i="1"/>
  <c r="R21" i="1"/>
  <c r="X14" i="1"/>
  <c r="V14" i="1"/>
  <c r="T14" i="1"/>
  <c r="V19" i="1"/>
  <c r="X19" i="1"/>
  <c r="T19" i="1"/>
  <c r="V11" i="1"/>
  <c r="X12" i="1"/>
  <c r="V12" i="1"/>
  <c r="T12" i="1"/>
  <c r="X17" i="1"/>
  <c r="V17" i="1"/>
  <c r="T17" i="1"/>
  <c r="T18" i="1"/>
  <c r="V18" i="1"/>
  <c r="X18" i="1"/>
  <c r="X15" i="1"/>
  <c r="V15" i="1"/>
  <c r="T15" i="1"/>
  <c r="T13" i="1"/>
  <c r="V13" i="1"/>
  <c r="X13" i="1"/>
  <c r="X20" i="1"/>
  <c r="V20" i="1"/>
  <c r="T20" i="1"/>
  <c r="X21" i="1"/>
  <c r="V21" i="1"/>
  <c r="T21" i="1"/>
  <c r="T22" i="1"/>
  <c r="P24" i="1"/>
  <c r="X16" i="1"/>
  <c r="X23" i="1"/>
  <c r="T10" i="1"/>
  <c r="V10" i="1"/>
  <c r="V22" i="1"/>
  <c r="R24" i="1"/>
  <c r="T16" i="1"/>
  <c r="T23" i="1"/>
  <c r="X11" i="1" l="1"/>
  <c r="X24" i="1"/>
  <c r="V24" i="1"/>
  <c r="T2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<sst xmlns="http://schemas.openxmlformats.org/spreadsheetml/2006/main" count="55" uniqueCount="51">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</sst>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);\(#,##0.00\)"/>
    <numFmt numFmtId="168" formatCode="#,##0.00_ ;[Red]\-#,##0.00\ 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0"/>
      <color rgb="FFC00000"/>
      <name val="Arial"/>
      <family val="2"/>
    </font>
    <font>
      <i/>
      <sz val="10"/>
      <name val="Arial"/>
      <family val="2"/>
    </font>
    <font>
      <b/>
      <sz val="10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0" fillId="0" borderId="0" xfId="0" applyFill="1"/>
    <xf numFmtId="0" fontId="3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4" fontId="4" fillId="0" borderId="11" xfId="4" applyNumberFormat="1" applyFont="1" applyFill="1" applyBorder="1" applyAlignment="1">
      <alignment horizontal="center" vertical="center" wrapText="1"/>
    </xf>
    <xf numFmtId="166" fontId="4" fillId="0" borderId="11" xfId="5" applyNumberFormat="1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0" fontId="4" fillId="0" borderId="18" xfId="3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 wrapText="1"/>
    </xf>
    <xf numFmtId="164" fontId="4" fillId="0" borderId="20" xfId="4" applyNumberFormat="1" applyFont="1" applyFill="1" applyBorder="1" applyAlignment="1">
      <alignment horizontal="center" vertical="center" wrapText="1"/>
    </xf>
    <xf numFmtId="166" fontId="4" fillId="0" borderId="19" xfId="5" applyNumberFormat="1" applyFont="1" applyFill="1" applyBorder="1" applyAlignment="1">
      <alignment horizontal="center" vertical="center" wrapText="1"/>
    </xf>
    <xf numFmtId="2" fontId="2" fillId="0" borderId="21" xfId="3" applyNumberFormat="1" applyFont="1" applyFill="1" applyBorder="1" applyAlignment="1">
      <alignment horizontal="center" vertical="center" wrapText="1"/>
    </xf>
    <xf numFmtId="2" fontId="2" fillId="0" borderId="21" xfId="3" applyNumberFormat="1" applyFont="1" applyFill="1" applyBorder="1" applyAlignment="1">
      <alignment horizontal="left" vertical="center" wrapText="1"/>
    </xf>
    <xf numFmtId="2" fontId="2" fillId="0" borderId="22" xfId="3" applyNumberFormat="1" applyFont="1" applyFill="1" applyBorder="1" applyAlignment="1">
      <alignment vertical="center" wrapText="1"/>
    </xf>
    <xf numFmtId="2" fontId="2" fillId="0" borderId="21" xfId="3" applyNumberFormat="1" applyFont="1" applyFill="1" applyBorder="1" applyAlignment="1">
      <alignment vertical="center" wrapText="1"/>
    </xf>
    <xf numFmtId="166" fontId="5" fillId="0" borderId="23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Fill="1" applyBorder="1" applyAlignment="1">
      <alignment horizontal="right" vertical="center"/>
    </xf>
    <xf numFmtId="164" fontId="5" fillId="0" borderId="23" xfId="4" applyNumberFormat="1" applyFont="1" applyBorder="1" applyAlignment="1">
      <alignment horizontal="right" vertical="center"/>
    </xf>
    <xf numFmtId="2" fontId="2" fillId="0" borderId="23" xfId="3" applyNumberFormat="1" applyFont="1" applyFill="1" applyBorder="1" applyAlignment="1">
      <alignment horizontal="center" vertical="center" wrapText="1"/>
    </xf>
    <xf numFmtId="2" fontId="2" fillId="0" borderId="23" xfId="3" applyNumberFormat="1" applyFont="1" applyFill="1" applyBorder="1" applyAlignment="1">
      <alignment horizontal="left" vertical="center" wrapText="1"/>
    </xf>
    <xf numFmtId="2" fontId="2" fillId="0" borderId="24" xfId="3" applyNumberFormat="1" applyFont="1" applyFill="1" applyBorder="1" applyAlignment="1">
      <alignment vertical="center" wrapText="1"/>
    </xf>
    <xf numFmtId="2" fontId="2" fillId="0" borderId="23" xfId="3" applyNumberFormat="1" applyFont="1" applyFill="1" applyBorder="1" applyAlignment="1">
      <alignment vertical="center" wrapText="1"/>
    </xf>
    <xf numFmtId="2" fontId="2" fillId="0" borderId="25" xfId="3" applyNumberFormat="1" applyFont="1" applyFill="1" applyBorder="1" applyAlignment="1">
      <alignment horizontal="center" vertical="center" wrapText="1"/>
    </xf>
    <xf numFmtId="2" fontId="2" fillId="0" borderId="9" xfId="3" applyNumberFormat="1" applyFont="1" applyFill="1" applyBorder="1" applyAlignment="1">
      <alignment horizontal="left" vertical="center" wrapText="1"/>
    </xf>
    <xf numFmtId="2" fontId="2" fillId="0" borderId="9" xfId="3" applyNumberFormat="1" applyFont="1" applyFill="1" applyBorder="1" applyAlignment="1">
      <alignment horizontal="center" vertical="center" wrapText="1"/>
    </xf>
    <xf numFmtId="2" fontId="2" fillId="0" borderId="26" xfId="3" applyNumberFormat="1" applyFont="1" applyFill="1" applyBorder="1" applyAlignment="1">
      <alignment vertical="center" wrapText="1"/>
    </xf>
    <xf numFmtId="2" fontId="2" fillId="0" borderId="25" xfId="3" applyNumberFormat="1" applyFont="1" applyFill="1" applyBorder="1" applyAlignment="1">
      <alignment vertical="center" wrapText="1"/>
    </xf>
    <xf numFmtId="2" fontId="2" fillId="0" borderId="27" xfId="3" applyNumberFormat="1" applyFont="1" applyFill="1" applyBorder="1" applyAlignment="1">
      <alignment horizontal="left" vertical="center" wrapText="1"/>
    </xf>
    <xf numFmtId="2" fontId="4" fillId="0" borderId="5" xfId="3" applyNumberFormat="1" applyFont="1" applyFill="1" applyBorder="1" applyAlignment="1">
      <alignment horizontal="center" vertical="center" wrapText="1"/>
    </xf>
    <xf numFmtId="2" fontId="4" fillId="0" borderId="28" xfId="3" applyNumberFormat="1" applyFont="1" applyFill="1" applyBorder="1" applyAlignment="1">
      <alignment horizontal="center" vertical="center" wrapText="1"/>
    </xf>
    <xf numFmtId="2" fontId="4" fillId="0" borderId="6" xfId="3" applyNumberFormat="1" applyFont="1" applyFill="1" applyBorder="1" applyAlignment="1">
      <alignment horizontal="center" vertical="center" wrapText="1"/>
    </xf>
    <xf numFmtId="166" fontId="5" fillId="0" borderId="29" xfId="5" applyNumberFormat="1" applyFont="1" applyBorder="1" applyAlignment="1">
      <alignment horizontal="right" vertical="center"/>
    </xf>
    <xf numFmtId="164" fontId="5" fillId="0" borderId="29" xfId="4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/>
    <xf numFmtId="0" fontId="2" fillId="0" borderId="0" xfId="0" applyFont="1" applyAlignment="1">
      <alignment horizontal="right" vertical="center"/>
    </xf>
    <xf numFmtId="4" fontId="2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Alignment="1">
      <alignment vertical="center"/>
    </xf>
    <xf numFmtId="0" fontId="2" fillId="0" borderId="0" xfId="0" applyFont="1" applyFill="1" applyBorder="1"/>
    <xf numFmtId="167" fontId="2" fillId="0" borderId="0" xfId="0" applyNumberFormat="1" applyFont="1" applyBorder="1" applyAlignment="1"/>
    <xf numFmtId="4" fontId="7" fillId="0" borderId="0" xfId="1" applyNumberFormat="1" applyFont="1" applyFill="1" applyAlignment="1">
      <alignment vertical="center"/>
    </xf>
    <xf numFmtId="4" fontId="2" fillId="0" borderId="0" xfId="0" applyNumberFormat="1" applyFont="1" applyFill="1" applyAlignment="1">
      <alignment horizontal="right"/>
    </xf>
    <xf numFmtId="9" fontId="2" fillId="2" borderId="0" xfId="2" applyFont="1" applyFill="1" applyAlignment="1">
      <alignment horizontal="left" vertical="center"/>
    </xf>
    <xf numFmtId="10" fontId="2" fillId="0" borderId="0" xfId="0" applyNumberFormat="1" applyFont="1" applyFill="1"/>
    <xf numFmtId="168" fontId="2" fillId="0" borderId="0" xfId="0" applyNumberFormat="1" applyFont="1" applyFill="1"/>
    <xf numFmtId="167" fontId="8" fillId="0" borderId="0" xfId="0" applyNumberFormat="1" applyFont="1" applyFill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  <xf numFmtId="0" fontId="9" fillId="0" borderId="0" xfId="0" applyFont="1"/>
    <xf numFmtId="0" fontId="10" fillId="0" borderId="0" xfId="0" applyFont="1"/>
    <xf numFmtId="0" fontId="5" fillId="0" borderId="0" xfId="0" applyFont="1"/>
    <xf numFmtId="167" fontId="5" fillId="0" borderId="0" xfId="0" applyNumberFormat="1" applyFont="1" applyAlignment="1"/>
    <xf numFmtId="4" fontId="5" fillId="0" borderId="0" xfId="1" applyNumberFormat="1" applyFont="1" applyFill="1"/>
    <xf numFmtId="4" fontId="5" fillId="0" borderId="0" xfId="1" applyNumberFormat="1" applyFont="1" applyAlignment="1"/>
    <xf numFmtId="167" fontId="5" fillId="0" borderId="0" xfId="0" applyNumberFormat="1" applyFont="1"/>
    <xf numFmtId="4" fontId="5" fillId="0" borderId="0" xfId="1" applyNumberFormat="1" applyFont="1"/>
    <xf numFmtId="4" fontId="5" fillId="0" borderId="0" xfId="0" applyNumberFormat="1" applyFont="1" applyFill="1"/>
    <xf numFmtId="10" fontId="5" fillId="0" borderId="0" xfId="0" applyNumberFormat="1" applyFont="1" applyFill="1"/>
    <xf numFmtId="0" fontId="5" fillId="0" borderId="0" xfId="0" applyFont="1" applyFill="1"/>
    <xf numFmtId="4" fontId="11" fillId="0" borderId="0" xfId="0" applyNumberFormat="1" applyFont="1" applyFill="1"/>
  </cellXfs>
  <cellStyles count="6">
    <cellStyle name="Normal" xfId="0" builtinId="0"/>
    <cellStyle name="Normal 2 8" xfId="3"/>
    <cellStyle name="Porcentagem 11 2" xfId="2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</sheetNames>
    <sheetDataSet>
      <sheetData sheetId="0"/>
      <sheetData sheetId="1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15000</v>
          </cell>
          <cell r="N10">
            <v>15000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16631926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47185740.210000001</v>
          </cell>
          <cell r="N12">
            <v>9057330.1400000006</v>
          </cell>
          <cell r="O12">
            <v>864372.02</v>
          </cell>
          <cell r="P12">
            <v>740252.48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1027</v>
          </cell>
          <cell r="K13" t="str">
            <v>SERV.AFETOS AS ATIVID.ESPECIFICAS DA JUSTICA</v>
          </cell>
          <cell r="L13" t="str">
            <v>3</v>
          </cell>
          <cell r="M13">
            <v>9261186</v>
          </cell>
          <cell r="N13">
            <v>485980.75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1</v>
          </cell>
          <cell r="M14">
            <v>52754486.619999997</v>
          </cell>
          <cell r="N14">
            <v>52660511.719999999</v>
          </cell>
          <cell r="O14">
            <v>52660511.719999999</v>
          </cell>
          <cell r="P14">
            <v>44402865.770000003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85329</v>
          </cell>
          <cell r="N15">
            <v>2500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4</v>
          </cell>
          <cell r="M16">
            <v>16687124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331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4</v>
          </cell>
          <cell r="M17">
            <v>20000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28517934</v>
          </cell>
          <cell r="N18">
            <v>28186934</v>
          </cell>
          <cell r="O18">
            <v>129676.6</v>
          </cell>
          <cell r="P18">
            <v>129676.6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212B</v>
          </cell>
          <cell r="H19" t="str">
            <v>BENEFICIOS OBRIGATORIOS AOS SERVIDORES CIVIS, EMPREGADOS, MI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29019157.649999999</v>
          </cell>
          <cell r="N19">
            <v>29019157.649999999</v>
          </cell>
          <cell r="O19">
            <v>2501439.17</v>
          </cell>
          <cell r="P19">
            <v>2501439.17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846</v>
          </cell>
          <cell r="E20" t="str">
            <v>0033</v>
          </cell>
          <cell r="F20" t="str">
            <v>PROGRAMA DE GESTAO E MANUTENCAO DO PODER JUDICIARIO</v>
          </cell>
          <cell r="G20" t="str">
            <v>09HB</v>
          </cell>
          <cell r="H20" t="str">
            <v>CONTRIBUICAO DA UNIAO, DE SUAS AUTARQUIAS E FUNDACOES PARA O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1</v>
          </cell>
          <cell r="M20">
            <v>6618780.1200000001</v>
          </cell>
          <cell r="N20">
            <v>6618780.1200000001</v>
          </cell>
          <cell r="O20">
            <v>6618780.1200000001</v>
          </cell>
          <cell r="P20">
            <v>6618780.1200000001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09</v>
          </cell>
          <cell r="D21" t="str">
            <v>272</v>
          </cell>
          <cell r="E21" t="str">
            <v>0033</v>
          </cell>
          <cell r="F21" t="str">
            <v>PROGRAMA DE GESTAO E MANUTENCAO DO PODER JUDICIARIO</v>
          </cell>
          <cell r="G21" t="str">
            <v>0181</v>
          </cell>
          <cell r="H21" t="str">
            <v>APOSENTADORIAS E PENSOES CIVIS DA UNIAO</v>
          </cell>
          <cell r="I21" t="str">
            <v>2</v>
          </cell>
          <cell r="J21" t="str">
            <v>1056</v>
          </cell>
          <cell r="K21" t="str">
            <v>BENEFICIOS DO RPPS DA UNIAO</v>
          </cell>
          <cell r="L21" t="str">
            <v>1</v>
          </cell>
          <cell r="M21">
            <v>21917285.969999999</v>
          </cell>
          <cell r="N21">
            <v>21917285.969999999</v>
          </cell>
          <cell r="O21">
            <v>21917285.969999999</v>
          </cell>
          <cell r="P21">
            <v>18781854.379999999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28</v>
          </cell>
          <cell r="D22" t="str">
            <v>846</v>
          </cell>
          <cell r="E22" t="str">
            <v>0909</v>
          </cell>
          <cell r="F22" t="str">
            <v>OPERACOES ESPECIAIS: OUTROS ENCARGOS ESPECIAIS</v>
          </cell>
          <cell r="G22" t="str">
            <v>00S6</v>
          </cell>
          <cell r="H22" t="str">
            <v>BENEFICIO ESPECIAL - LEI N. 12.618, DE 2012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1</v>
          </cell>
          <cell r="M22">
            <v>32035.88</v>
          </cell>
          <cell r="N22">
            <v>32035.88</v>
          </cell>
          <cell r="O22">
            <v>32035.88</v>
          </cell>
          <cell r="P22">
            <v>32035.88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28</v>
          </cell>
          <cell r="D23" t="str">
            <v>846</v>
          </cell>
          <cell r="E23" t="str">
            <v>0909</v>
          </cell>
          <cell r="F23" t="str">
            <v>OPERACOES ESPECIAIS: OUTROS ENCARGOS ESPECIAIS</v>
          </cell>
          <cell r="G23" t="str">
            <v>0536</v>
          </cell>
          <cell r="H23" t="str">
            <v>BENEFICIOS DE LEGISLACAO ESPECIAL</v>
          </cell>
          <cell r="I23" t="str">
            <v>2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30000</v>
          </cell>
          <cell r="N23">
            <v>30000</v>
          </cell>
          <cell r="O23">
            <v>2041.51</v>
          </cell>
          <cell r="P23">
            <v>2041.51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8"/>
  <sheetViews>
    <sheetView showGridLines="0" tabSelected="1" view="pageBreakPreview" zoomScale="80" zoomScaleNormal="100" zoomScaleSheetLayoutView="80" workbookViewId="0">
      <selection activeCell="A8" sqref="A8:B8"/>
    </sheetView>
  </sheetViews>
  <sheetFormatPr defaultColWidth="9.140625" defaultRowHeight="25.5" customHeight="1" x14ac:dyDescent="0.2"/>
  <cols>
    <col min="1" max="1" width="17.7109375" style="80" customWidth="1"/>
    <col min="2" max="2" width="35.7109375" style="80" customWidth="1"/>
    <col min="3" max="4" width="15.7109375" style="80" customWidth="1"/>
    <col min="5" max="6" width="55.7109375" style="80" customWidth="1"/>
    <col min="7" max="8" width="8.7109375" style="81" customWidth="1"/>
    <col min="9" max="9" width="35.7109375" style="81" customWidth="1"/>
    <col min="10" max="10" width="8.7109375" style="81" customWidth="1"/>
    <col min="11" max="15" width="16.7109375" style="81" customWidth="1"/>
    <col min="16" max="16" width="16.7109375" style="82" customWidth="1"/>
    <col min="17" max="17" width="16.7109375" style="81" customWidth="1"/>
    <col min="18" max="18" width="16.7109375" style="82" customWidth="1"/>
    <col min="19" max="19" width="16.7109375" style="81" customWidth="1"/>
    <col min="20" max="20" width="8.7109375" style="82" customWidth="1"/>
    <col min="21" max="21" width="16.7109375" style="5" customWidth="1"/>
    <col min="22" max="22" width="8.85546875" style="5" customWidth="1"/>
    <col min="23" max="23" width="16.7109375" style="5" customWidth="1"/>
    <col min="24" max="24" width="8.7109375" style="5" customWidth="1"/>
    <col min="25" max="25" width="9.28515625" style="5" bestFit="1" customWidth="1"/>
    <col min="26" max="26" width="11" style="5" bestFit="1" customWidth="1"/>
    <col min="27" max="27" width="12.5703125" style="5" bestFit="1" customWidth="1"/>
    <col min="28" max="28" width="65.7109375" style="5" bestFit="1" customWidth="1"/>
    <col min="29" max="29" width="9.42578125" style="5" customWidth="1"/>
    <col min="30" max="30" width="39.5703125" style="5" bestFit="1" customWidth="1"/>
    <col min="31" max="31" width="10.140625" style="5" bestFit="1" customWidth="1"/>
    <col min="32" max="32" width="9.28515625" style="5" customWidth="1"/>
    <col min="33" max="33" width="50.28515625" style="5" customWidth="1"/>
    <col min="34" max="34" width="5.140625" style="5" customWidth="1"/>
    <col min="35" max="35" width="23.140625" style="5" bestFit="1" customWidth="1"/>
    <col min="36" max="39" width="34.140625" style="5" bestFit="1" customWidth="1"/>
    <col min="40" max="40" width="32.5703125" style="5" bestFit="1" customWidth="1"/>
    <col min="41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45292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8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8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8.5" customHeight="1" x14ac:dyDescent="0.2">
      <c r="A10" s="38" t="str">
        <f>+'[1]Access-Jan'!A10</f>
        <v>12104</v>
      </c>
      <c r="B10" s="39" t="str">
        <f>+'[1]Access-Jan'!B10</f>
        <v>TRIBUNAL REGIONAL FEDERAL DA 3A. REGIAO</v>
      </c>
      <c r="C10" s="38" t="str">
        <f>CONCATENATE('[1]Access-Jan'!C10,".",'[1]Access-Jan'!D10)</f>
        <v>02.061</v>
      </c>
      <c r="D10" s="38" t="str">
        <f>CONCATENATE('[1]Access-Jan'!E10,".",'[1]Access-Jan'!G10)</f>
        <v>0033.4224</v>
      </c>
      <c r="E10" s="39" t="str">
        <f>+'[1]Access-Jan'!F10</f>
        <v>PROGRAMA DE GESTAO E MANUTENCAO DO PODER JUDICIARIO</v>
      </c>
      <c r="F10" s="40" t="str">
        <f>+'[1]Access-Jan'!H10</f>
        <v>ASSISTENCIA JURIDICA A PESSOAS CARENTES</v>
      </c>
      <c r="G10" s="38" t="str">
        <f>IF('[1]Access-Jan'!I10="1","F","S")</f>
        <v>F</v>
      </c>
      <c r="H10" s="38" t="str">
        <f>+'[1]Access-Jan'!J10</f>
        <v>1000</v>
      </c>
      <c r="I10" s="41" t="str">
        <f>+'[1]Access-Jan'!K10</f>
        <v>RECURSOS LIVRES DA UNIAO</v>
      </c>
      <c r="J10" s="38" t="str">
        <f>+'[1]Access-Jan'!L10</f>
        <v>3</v>
      </c>
      <c r="K10" s="42"/>
      <c r="L10" s="42"/>
      <c r="M10" s="42"/>
      <c r="N10" s="42">
        <f>+K10+L10-M10</f>
        <v>0</v>
      </c>
      <c r="O10" s="42">
        <v>0</v>
      </c>
      <c r="P10" s="42">
        <f>'[1]Access-Jan'!M10</f>
        <v>15000</v>
      </c>
      <c r="Q10" s="43">
        <v>0</v>
      </c>
      <c r="R10" s="44">
        <f>N10-O10+P10+Q10</f>
        <v>15000</v>
      </c>
      <c r="S10" s="42">
        <f>'[1]Access-Jan'!N10</f>
        <v>15000</v>
      </c>
      <c r="T10" s="45">
        <f>IF(R10&gt;0,S10/R10,0)</f>
        <v>1</v>
      </c>
      <c r="U10" s="42">
        <f>'[1]Access-Jan'!O10</f>
        <v>0</v>
      </c>
      <c r="V10" s="45">
        <f>IF(R10&gt;0,U10/R10,0)</f>
        <v>0</v>
      </c>
      <c r="W10" s="42">
        <f>'[1]Access-Jan'!P10</f>
        <v>0</v>
      </c>
      <c r="X10" s="45">
        <f>IF(R10&gt;0,W10/R10,0)</f>
        <v>0</v>
      </c>
    </row>
    <row r="11" spans="1:24" ht="28.5" customHeight="1" x14ac:dyDescent="0.2">
      <c r="A11" s="46" t="str">
        <f>+'[1]Access-Jan'!A11</f>
        <v>12104</v>
      </c>
      <c r="B11" s="47" t="str">
        <f>+'[1]Access-Jan'!B11</f>
        <v>TRIBUNAL REGIONAL FEDERAL DA 3A. REGIAO</v>
      </c>
      <c r="C11" s="46" t="str">
        <f>CONCATENATE('[1]Access-Jan'!C11,".",'[1]Access-Jan'!D11)</f>
        <v>02.061</v>
      </c>
      <c r="D11" s="46" t="str">
        <f>CONCATENATE('[1]Access-Jan'!E11,".",'[1]Access-Jan'!G11)</f>
        <v>0033.4257</v>
      </c>
      <c r="E11" s="47" t="str">
        <f>+'[1]Access-Jan'!F11</f>
        <v>PROGRAMA DE GESTAO E MANUTENCAO DO PODER JUDICIARIO</v>
      </c>
      <c r="F11" s="48" t="str">
        <f>+'[1]Access-Jan'!H11</f>
        <v>JULGAMENTO DE CAUSAS NA JUSTICA FEDERAL</v>
      </c>
      <c r="G11" s="46" t="str">
        <f>IF('[1]Access-Jan'!I11="1","F","S")</f>
        <v>F</v>
      </c>
      <c r="H11" s="46" t="str">
        <f>+'[1]Access-Jan'!J11</f>
        <v>1000</v>
      </c>
      <c r="I11" s="49" t="str">
        <f>+'[1]Access-Jan'!K11</f>
        <v>RECURSOS LIVRES DA UNIAO</v>
      </c>
      <c r="J11" s="46" t="str">
        <f>+'[1]Access-Jan'!L11</f>
        <v>4</v>
      </c>
      <c r="K11" s="42"/>
      <c r="L11" s="42"/>
      <c r="M11" s="42"/>
      <c r="N11" s="42">
        <f t="shared" ref="N11:N23" si="0">+K11+L11-M11</f>
        <v>0</v>
      </c>
      <c r="O11" s="42">
        <v>0</v>
      </c>
      <c r="P11" s="42">
        <f>'[1]Access-Jan'!M11</f>
        <v>16631926</v>
      </c>
      <c r="Q11" s="42">
        <v>0</v>
      </c>
      <c r="R11" s="44">
        <f t="shared" ref="R11:R23" si="1">N11-O11+P11+Q11</f>
        <v>16631926</v>
      </c>
      <c r="S11" s="42">
        <f>'[1]Access-Jan'!N11</f>
        <v>0</v>
      </c>
      <c r="T11" s="45">
        <f t="shared" ref="T11:T24" si="2">IF(R11&gt;0,S11/R11,0)</f>
        <v>0</v>
      </c>
      <c r="U11" s="42">
        <f>'[1]Access-Jan'!O11</f>
        <v>0</v>
      </c>
      <c r="V11" s="45">
        <f t="shared" ref="V11:V24" si="3">IF(R11&gt;0,U11/R11,0)</f>
        <v>0</v>
      </c>
      <c r="W11" s="42">
        <f>'[1]Access-Jan'!P11</f>
        <v>0</v>
      </c>
      <c r="X11" s="45">
        <f t="shared" ref="X11:X24" si="4">IF(R11&gt;0,W11/R11,0)</f>
        <v>0</v>
      </c>
    </row>
    <row r="12" spans="1:24" ht="28.5" customHeight="1" x14ac:dyDescent="0.2">
      <c r="A12" s="46" t="str">
        <f>+'[1]Access-Jan'!A12</f>
        <v>12104</v>
      </c>
      <c r="B12" s="47" t="str">
        <f>+'[1]Access-Jan'!B12</f>
        <v>TRIBUNAL REGIONAL FEDERAL DA 3A. REGIAO</v>
      </c>
      <c r="C12" s="46" t="str">
        <f>CONCATENATE('[1]Access-Jan'!C12,".",'[1]Access-Jan'!D12)</f>
        <v>02.061</v>
      </c>
      <c r="D12" s="46" t="str">
        <f>CONCATENATE('[1]Access-Jan'!E12,".",'[1]Access-Jan'!G12)</f>
        <v>0033.4257</v>
      </c>
      <c r="E12" s="47" t="str">
        <f>+'[1]Access-Jan'!F12</f>
        <v>PROGRAMA DE GESTAO E MANUTENCAO DO PODER JUDICIARIO</v>
      </c>
      <c r="F12" s="48" t="str">
        <f>+'[1]Access-Jan'!H12</f>
        <v>JULGAMENTO DE CAUSAS NA JUSTICA FEDERAL</v>
      </c>
      <c r="G12" s="46" t="str">
        <f>IF('[1]Access-Jan'!I12="1","F","S")</f>
        <v>F</v>
      </c>
      <c r="H12" s="46" t="str">
        <f>+'[1]Access-Jan'!J12</f>
        <v>1000</v>
      </c>
      <c r="I12" s="49" t="str">
        <f>+'[1]Access-Jan'!K12</f>
        <v>RECURSOS LIVRES DA UNIAO</v>
      </c>
      <c r="J12" s="46" t="str">
        <f>+'[1]Access-Jan'!L12</f>
        <v>3</v>
      </c>
      <c r="K12" s="42"/>
      <c r="L12" s="42"/>
      <c r="M12" s="42"/>
      <c r="N12" s="42">
        <f t="shared" si="0"/>
        <v>0</v>
      </c>
      <c r="O12" s="42">
        <v>0</v>
      </c>
      <c r="P12" s="42">
        <f>'[1]Access-Jan'!M12</f>
        <v>47185740.210000001</v>
      </c>
      <c r="Q12" s="42">
        <v>0</v>
      </c>
      <c r="R12" s="44">
        <f t="shared" si="1"/>
        <v>47185740.210000001</v>
      </c>
      <c r="S12" s="42">
        <f>'[1]Access-Jan'!N12</f>
        <v>9057330.1400000006</v>
      </c>
      <c r="T12" s="45">
        <f t="shared" si="2"/>
        <v>0.19195057870641383</v>
      </c>
      <c r="U12" s="42">
        <f>'[1]Access-Jan'!O12</f>
        <v>864372.02</v>
      </c>
      <c r="V12" s="45">
        <f t="shared" si="3"/>
        <v>1.8318500804546348E-2</v>
      </c>
      <c r="W12" s="42">
        <f>'[1]Access-Jan'!P12</f>
        <v>740252.48</v>
      </c>
      <c r="X12" s="45">
        <f t="shared" si="4"/>
        <v>1.5688054838294545E-2</v>
      </c>
    </row>
    <row r="13" spans="1:24" ht="28.5" customHeight="1" x14ac:dyDescent="0.2">
      <c r="A13" s="50" t="str">
        <f>+'[1]Access-Jan'!A13</f>
        <v>12104</v>
      </c>
      <c r="B13" s="51" t="str">
        <f>+'[1]Access-Jan'!B13</f>
        <v>TRIBUNAL REGIONAL FEDERAL DA 3A. REGIAO</v>
      </c>
      <c r="C13" s="52" t="str">
        <f>CONCATENATE('[1]Access-Jan'!C13,".",'[1]Access-Jan'!D13)</f>
        <v>02.061</v>
      </c>
      <c r="D13" s="52" t="str">
        <f>CONCATENATE('[1]Access-Jan'!E13,".",'[1]Access-Jan'!G13)</f>
        <v>0033.4257</v>
      </c>
      <c r="E13" s="51" t="str">
        <f>+'[1]Access-Jan'!F13</f>
        <v>PROGRAMA DE GESTAO E MANUTENCAO DO PODER JUDICIARIO</v>
      </c>
      <c r="F13" s="53" t="str">
        <f>+'[1]Access-Jan'!H13</f>
        <v>JULGAMENTO DE CAUSAS NA JUSTICA FEDERAL</v>
      </c>
      <c r="G13" s="50" t="str">
        <f>IF('[1]Access-Jan'!I13="1","F","S")</f>
        <v>F</v>
      </c>
      <c r="H13" s="50" t="str">
        <f>+'[1]Access-Jan'!J13</f>
        <v>1027</v>
      </c>
      <c r="I13" s="54" t="str">
        <f>+'[1]Access-Jan'!K13</f>
        <v>SERV.AFETOS AS ATIVID.ESPECIFICAS DA JUSTICA</v>
      </c>
      <c r="J13" s="50" t="str">
        <f>+'[1]Access-Jan'!L13</f>
        <v>3</v>
      </c>
      <c r="K13" s="42"/>
      <c r="L13" s="42"/>
      <c r="M13" s="42"/>
      <c r="N13" s="42">
        <f t="shared" si="0"/>
        <v>0</v>
      </c>
      <c r="O13" s="42">
        <v>0</v>
      </c>
      <c r="P13" s="42">
        <f>'[1]Access-Jan'!M13</f>
        <v>9261186</v>
      </c>
      <c r="Q13" s="42">
        <v>0</v>
      </c>
      <c r="R13" s="44">
        <f t="shared" si="1"/>
        <v>9261186</v>
      </c>
      <c r="S13" s="42">
        <f>'[1]Access-Jan'!N13</f>
        <v>485980.75</v>
      </c>
      <c r="T13" s="45">
        <f t="shared" si="2"/>
        <v>5.247500158187083E-2</v>
      </c>
      <c r="U13" s="42">
        <f>'[1]Access-Jan'!O13</f>
        <v>0</v>
      </c>
      <c r="V13" s="45">
        <f t="shared" si="3"/>
        <v>0</v>
      </c>
      <c r="W13" s="42">
        <f>'[1]Access-Jan'!P13</f>
        <v>0</v>
      </c>
      <c r="X13" s="45">
        <f t="shared" si="4"/>
        <v>0</v>
      </c>
    </row>
    <row r="14" spans="1:24" ht="28.5" customHeight="1" x14ac:dyDescent="0.2">
      <c r="A14" s="46" t="str">
        <f>+'[1]Access-Jan'!A14</f>
        <v>12104</v>
      </c>
      <c r="B14" s="47" t="str">
        <f>+'[1]Access-Jan'!B14</f>
        <v>TRIBUNAL REGIONAL FEDERAL DA 3A. REGIAO</v>
      </c>
      <c r="C14" s="46" t="str">
        <f>CONCATENATE('[1]Access-Jan'!C14,".",'[1]Access-Jan'!D14)</f>
        <v>02.122</v>
      </c>
      <c r="D14" s="46" t="str">
        <f>CONCATENATE('[1]Access-Jan'!E14,".",'[1]Access-Jan'!G14)</f>
        <v>0033.20TP</v>
      </c>
      <c r="E14" s="47" t="str">
        <f>+'[1]Access-Jan'!F14</f>
        <v>PROGRAMA DE GESTAO E MANUTENCAO DO PODER JUDICIARIO</v>
      </c>
      <c r="F14" s="55" t="str">
        <f>+'[1]Access-Jan'!H14</f>
        <v>ATIVOS CIVIS DA UNIAO</v>
      </c>
      <c r="G14" s="46" t="str">
        <f>IF('[1]Access-Jan'!I14="1","F","S")</f>
        <v>F</v>
      </c>
      <c r="H14" s="46" t="str">
        <f>+'[1]Access-Jan'!J14</f>
        <v>1000</v>
      </c>
      <c r="I14" s="47" t="str">
        <f>+'[1]Access-Jan'!K14</f>
        <v>RECURSOS LIVRES DA UNIAO</v>
      </c>
      <c r="J14" s="46" t="str">
        <f>+'[1]Access-Jan'!L14</f>
        <v>1</v>
      </c>
      <c r="K14" s="42"/>
      <c r="L14" s="42"/>
      <c r="M14" s="42"/>
      <c r="N14" s="42">
        <f t="shared" si="0"/>
        <v>0</v>
      </c>
      <c r="O14" s="42">
        <v>0</v>
      </c>
      <c r="P14" s="42">
        <f>'[1]Access-Jan'!M14</f>
        <v>52754486.619999997</v>
      </c>
      <c r="Q14" s="42">
        <v>0</v>
      </c>
      <c r="R14" s="44">
        <f t="shared" si="1"/>
        <v>52754486.619999997</v>
      </c>
      <c r="S14" s="42">
        <f>'[1]Access-Jan'!N14</f>
        <v>52660511.719999999</v>
      </c>
      <c r="T14" s="45">
        <f t="shared" si="2"/>
        <v>0.99821863682084677</v>
      </c>
      <c r="U14" s="42">
        <f>'[1]Access-Jan'!O14</f>
        <v>52660511.719999999</v>
      </c>
      <c r="V14" s="45">
        <f t="shared" si="3"/>
        <v>0.99821863682084677</v>
      </c>
      <c r="W14" s="42">
        <f>'[1]Access-Jan'!P14</f>
        <v>44402865.770000003</v>
      </c>
      <c r="X14" s="45">
        <f t="shared" si="4"/>
        <v>0.84168889918011691</v>
      </c>
    </row>
    <row r="15" spans="1:24" ht="28.5" customHeight="1" x14ac:dyDescent="0.2">
      <c r="A15" s="46" t="str">
        <f>+'[1]Access-Jan'!A15</f>
        <v>12104</v>
      </c>
      <c r="B15" s="47" t="str">
        <f>+'[1]Access-Jan'!B15</f>
        <v>TRIBUNAL REGIONAL FEDERAL DA 3A. REGIAO</v>
      </c>
      <c r="C15" s="46" t="str">
        <f>CONCATENATE('[1]Access-Jan'!C15,".",'[1]Access-Jan'!D15)</f>
        <v>02.122</v>
      </c>
      <c r="D15" s="46" t="str">
        <f>CONCATENATE('[1]Access-Jan'!E15,".",'[1]Access-Jan'!G15)</f>
        <v>0033.216H</v>
      </c>
      <c r="E15" s="47" t="str">
        <f>+'[1]Access-Jan'!F15</f>
        <v>PROGRAMA DE GESTAO E MANUTENCAO DO PODER JUDICIARIO</v>
      </c>
      <c r="F15" s="55" t="str">
        <f>+'[1]Access-Jan'!H15</f>
        <v>AJUDA DE CUSTO PARA MORADIA OU AUXILIO-MORADIA A AGENTES PUB</v>
      </c>
      <c r="G15" s="46" t="str">
        <f>IF('[1]Access-Jan'!I15="1","F","S")</f>
        <v>F</v>
      </c>
      <c r="H15" s="46" t="str">
        <f>+'[1]Access-Jan'!J15</f>
        <v>1000</v>
      </c>
      <c r="I15" s="47" t="str">
        <f>+'[1]Access-Jan'!K15</f>
        <v>RECURSOS LIVRES DA UNIAO</v>
      </c>
      <c r="J15" s="46" t="str">
        <f>+'[1]Access-Jan'!L15</f>
        <v>3</v>
      </c>
      <c r="K15" s="42"/>
      <c r="L15" s="42"/>
      <c r="M15" s="42"/>
      <c r="N15" s="42">
        <f t="shared" si="0"/>
        <v>0</v>
      </c>
      <c r="O15" s="42">
        <v>0</v>
      </c>
      <c r="P15" s="42">
        <f>'[1]Access-Jan'!M15</f>
        <v>85329</v>
      </c>
      <c r="Q15" s="42">
        <v>0</v>
      </c>
      <c r="R15" s="44">
        <f t="shared" si="1"/>
        <v>85329</v>
      </c>
      <c r="S15" s="42">
        <f>'[1]Access-Jan'!N15</f>
        <v>2500</v>
      </c>
      <c r="T15" s="45">
        <f t="shared" si="2"/>
        <v>2.9298362807486319E-2</v>
      </c>
      <c r="U15" s="42">
        <f>'[1]Access-Jan'!O15</f>
        <v>0</v>
      </c>
      <c r="V15" s="45">
        <f t="shared" si="3"/>
        <v>0</v>
      </c>
      <c r="W15" s="42">
        <f>'[1]Access-Jan'!P15</f>
        <v>0</v>
      </c>
      <c r="X15" s="45">
        <f t="shared" si="4"/>
        <v>0</v>
      </c>
    </row>
    <row r="16" spans="1:24" ht="28.5" customHeight="1" x14ac:dyDescent="0.2">
      <c r="A16" s="46" t="str">
        <f>+'[1]Access-Jan'!A16</f>
        <v>12104</v>
      </c>
      <c r="B16" s="47" t="str">
        <f>+'[1]Access-Jan'!B16</f>
        <v>TRIBUNAL REGIONAL FEDERAL DA 3A. REGIAO</v>
      </c>
      <c r="C16" s="46" t="str">
        <f>CONCATENATE('[1]Access-Jan'!C16,".",'[1]Access-Jan'!D16)</f>
        <v>02.122</v>
      </c>
      <c r="D16" s="46" t="str">
        <f>CONCATENATE('[1]Access-Jan'!E16,".",'[1]Access-Jan'!G16)</f>
        <v>0033.219Z</v>
      </c>
      <c r="E16" s="47" t="str">
        <f>+'[1]Access-Jan'!F16</f>
        <v>PROGRAMA DE GESTAO E MANUTENCAO DO PODER JUDICIARIO</v>
      </c>
      <c r="F16" s="47" t="str">
        <f>+'[1]Access-Jan'!H16</f>
        <v>CONSERVACAO E RECUPERACAO DE ATIVOS DE INFRAESTRUTURA DA UNI</v>
      </c>
      <c r="G16" s="46" t="str">
        <f>IF('[1]Access-Jan'!I16="1","F","S")</f>
        <v>F</v>
      </c>
      <c r="H16" s="46" t="str">
        <f>+'[1]Access-Jan'!J16</f>
        <v>1000</v>
      </c>
      <c r="I16" s="47" t="str">
        <f>+'[1]Access-Jan'!K16</f>
        <v>RECURSOS LIVRES DA UNIAO</v>
      </c>
      <c r="J16" s="46" t="str">
        <f>+'[1]Access-Jan'!L16</f>
        <v>4</v>
      </c>
      <c r="K16" s="42"/>
      <c r="L16" s="42"/>
      <c r="M16" s="42"/>
      <c r="N16" s="42">
        <f t="shared" si="0"/>
        <v>0</v>
      </c>
      <c r="O16" s="42">
        <v>0</v>
      </c>
      <c r="P16" s="42">
        <f>'[1]Access-Jan'!M16</f>
        <v>16687124</v>
      </c>
      <c r="Q16" s="42">
        <v>0</v>
      </c>
      <c r="R16" s="44">
        <f t="shared" si="1"/>
        <v>16687124</v>
      </c>
      <c r="S16" s="42">
        <f>'[1]Access-Jan'!N16</f>
        <v>0</v>
      </c>
      <c r="T16" s="45">
        <f t="shared" si="2"/>
        <v>0</v>
      </c>
      <c r="U16" s="42">
        <f>'[1]Access-Jan'!O16</f>
        <v>0</v>
      </c>
      <c r="V16" s="45">
        <f t="shared" si="3"/>
        <v>0</v>
      </c>
      <c r="W16" s="42">
        <f>'[1]Access-Jan'!P16</f>
        <v>0</v>
      </c>
      <c r="X16" s="45">
        <f t="shared" si="4"/>
        <v>0</v>
      </c>
    </row>
    <row r="17" spans="1:40" ht="28.5" customHeight="1" x14ac:dyDescent="0.2">
      <c r="A17" s="46" t="str">
        <f>+'[1]Access-Jan'!A17</f>
        <v>12104</v>
      </c>
      <c r="B17" s="47" t="str">
        <f>+'[1]Access-Jan'!B17</f>
        <v>TRIBUNAL REGIONAL FEDERAL DA 3A. REGIAO</v>
      </c>
      <c r="C17" s="46" t="str">
        <f>CONCATENATE('[1]Access-Jan'!C17,".",'[1]Access-Jan'!D17)</f>
        <v>02.331</v>
      </c>
      <c r="D17" s="46" t="str">
        <f>CONCATENATE('[1]Access-Jan'!E17,".",'[1]Access-Jan'!G17)</f>
        <v>0033.2004</v>
      </c>
      <c r="E17" s="47" t="str">
        <f>+'[1]Access-Jan'!F17</f>
        <v>PROGRAMA DE GESTAO E MANUTENCAO DO PODER JUDICIARIO</v>
      </c>
      <c r="F17" s="47" t="str">
        <f>+'[1]Access-Jan'!H17</f>
        <v>ASSISTENCIA MEDICA E ODONTOLOGICA AOS SERVIDORES CIVIS, EMPR</v>
      </c>
      <c r="G17" s="46" t="str">
        <f>IF('[1]Access-Jan'!I17="1","F","S")</f>
        <v>F</v>
      </c>
      <c r="H17" s="46" t="str">
        <f>+'[1]Access-Jan'!J17</f>
        <v>1000</v>
      </c>
      <c r="I17" s="47" t="str">
        <f>+'[1]Access-Jan'!K17</f>
        <v>RECURSOS LIVRES DA UNIAO</v>
      </c>
      <c r="J17" s="46" t="str">
        <f>+'[1]Access-Jan'!L17</f>
        <v>4</v>
      </c>
      <c r="K17" s="42"/>
      <c r="L17" s="42"/>
      <c r="M17" s="42"/>
      <c r="N17" s="42">
        <f t="shared" si="0"/>
        <v>0</v>
      </c>
      <c r="O17" s="42">
        <v>0</v>
      </c>
      <c r="P17" s="42">
        <f>'[1]Access-Jan'!M17</f>
        <v>20000</v>
      </c>
      <c r="Q17" s="42">
        <v>0</v>
      </c>
      <c r="R17" s="42">
        <f t="shared" si="1"/>
        <v>20000</v>
      </c>
      <c r="S17" s="42">
        <f>'[1]Access-Jan'!N17</f>
        <v>0</v>
      </c>
      <c r="T17" s="45">
        <f t="shared" si="2"/>
        <v>0</v>
      </c>
      <c r="U17" s="42">
        <f>'[1]Access-Jan'!O17</f>
        <v>0</v>
      </c>
      <c r="V17" s="45">
        <f t="shared" si="3"/>
        <v>0</v>
      </c>
      <c r="W17" s="42">
        <f>'[1]Access-Jan'!P17</f>
        <v>0</v>
      </c>
      <c r="X17" s="45">
        <f t="shared" si="4"/>
        <v>0</v>
      </c>
    </row>
    <row r="18" spans="1:40" ht="28.5" customHeight="1" x14ac:dyDescent="0.2">
      <c r="A18" s="46" t="str">
        <f>+'[1]Access-Jan'!A18</f>
        <v>12104</v>
      </c>
      <c r="B18" s="47" t="str">
        <f>+'[1]Access-Jan'!B18</f>
        <v>TRIBUNAL REGIONAL FEDERAL DA 3A. REGIAO</v>
      </c>
      <c r="C18" s="46" t="str">
        <f>CONCATENATE('[1]Access-Jan'!C18,".",'[1]Access-Jan'!D18)</f>
        <v>02.331</v>
      </c>
      <c r="D18" s="46" t="str">
        <f>CONCATENATE('[1]Access-Jan'!E18,".",'[1]Access-Jan'!G18)</f>
        <v>0033.2004</v>
      </c>
      <c r="E18" s="47" t="str">
        <f>+'[1]Access-Jan'!F18</f>
        <v>PROGRAMA DE GESTAO E MANUTENCAO DO PODER JUDICIARIO</v>
      </c>
      <c r="F18" s="47" t="str">
        <f>+'[1]Access-Jan'!H18</f>
        <v>ASSISTENCIA MEDICA E ODONTOLOGICA AOS SERVIDORES CIVIS, EMPR</v>
      </c>
      <c r="G18" s="46" t="str">
        <f>IF('[1]Access-Jan'!I18="1","F","S")</f>
        <v>F</v>
      </c>
      <c r="H18" s="46" t="str">
        <f>+'[1]Access-Jan'!J18</f>
        <v>1000</v>
      </c>
      <c r="I18" s="47" t="str">
        <f>+'[1]Access-Jan'!K18</f>
        <v>RECURSOS LIVRES DA UNIAO</v>
      </c>
      <c r="J18" s="46" t="str">
        <f>+'[1]Access-Jan'!L18</f>
        <v>3</v>
      </c>
      <c r="K18" s="42"/>
      <c r="L18" s="42"/>
      <c r="M18" s="42"/>
      <c r="N18" s="42">
        <f t="shared" si="0"/>
        <v>0</v>
      </c>
      <c r="O18" s="42">
        <v>0</v>
      </c>
      <c r="P18" s="42">
        <f>'[1]Access-Jan'!M18</f>
        <v>28517934</v>
      </c>
      <c r="Q18" s="42">
        <v>0</v>
      </c>
      <c r="R18" s="42">
        <f t="shared" si="1"/>
        <v>28517934</v>
      </c>
      <c r="S18" s="42">
        <f>'[1]Access-Jan'!N18</f>
        <v>28186934</v>
      </c>
      <c r="T18" s="45">
        <f t="shared" si="2"/>
        <v>0.98839326860073384</v>
      </c>
      <c r="U18" s="42">
        <f>'[1]Access-Jan'!O18</f>
        <v>129676.6</v>
      </c>
      <c r="V18" s="45">
        <f t="shared" si="3"/>
        <v>4.5471947582177586E-3</v>
      </c>
      <c r="W18" s="42">
        <f>'[1]Access-Jan'!P18</f>
        <v>129676.6</v>
      </c>
      <c r="X18" s="45">
        <f t="shared" si="4"/>
        <v>4.5471947582177586E-3</v>
      </c>
    </row>
    <row r="19" spans="1:40" ht="28.5" customHeight="1" x14ac:dyDescent="0.2">
      <c r="A19" s="46" t="str">
        <f>+'[1]Access-Jan'!A19</f>
        <v>12104</v>
      </c>
      <c r="B19" s="47" t="str">
        <f>+'[1]Access-Jan'!B19</f>
        <v>TRIBUNAL REGIONAL FEDERAL DA 3A. REGIAO</v>
      </c>
      <c r="C19" s="46" t="str">
        <f>CONCATENATE('[1]Access-Jan'!C19,".",'[1]Access-Jan'!D19)</f>
        <v>02.331</v>
      </c>
      <c r="D19" s="46" t="str">
        <f>CONCATENATE('[1]Access-Jan'!E19,".",'[1]Access-Jan'!G19)</f>
        <v>0033.212B</v>
      </c>
      <c r="E19" s="47" t="str">
        <f>+'[1]Access-Jan'!F19</f>
        <v>PROGRAMA DE GESTAO E MANUTENCAO DO PODER JUDICIARIO</v>
      </c>
      <c r="F19" s="47" t="str">
        <f>+'[1]Access-Jan'!H19</f>
        <v>BENEFICIOS OBRIGATORIOS AOS SERVIDORES CIVIS, EMPREGADOS, MI</v>
      </c>
      <c r="G19" s="46" t="str">
        <f>IF('[1]Access-Jan'!I19="1","F","S")</f>
        <v>F</v>
      </c>
      <c r="H19" s="46" t="str">
        <f>+'[1]Access-Jan'!J19</f>
        <v>1000</v>
      </c>
      <c r="I19" s="47" t="str">
        <f>+'[1]Access-Jan'!K19</f>
        <v>RECURSOS LIVRES DA UNIAO</v>
      </c>
      <c r="J19" s="46" t="str">
        <f>+'[1]Access-Jan'!L19</f>
        <v>3</v>
      </c>
      <c r="K19" s="42"/>
      <c r="L19" s="42"/>
      <c r="M19" s="42"/>
      <c r="N19" s="42">
        <f t="shared" si="0"/>
        <v>0</v>
      </c>
      <c r="O19" s="42">
        <v>0</v>
      </c>
      <c r="P19" s="42">
        <f>'[1]Access-Jan'!M19</f>
        <v>29019157.649999999</v>
      </c>
      <c r="Q19" s="42">
        <v>0</v>
      </c>
      <c r="R19" s="42">
        <f t="shared" si="1"/>
        <v>29019157.649999999</v>
      </c>
      <c r="S19" s="42">
        <f>'[1]Access-Jan'!N19</f>
        <v>29019157.649999999</v>
      </c>
      <c r="T19" s="45">
        <f t="shared" si="2"/>
        <v>1</v>
      </c>
      <c r="U19" s="42">
        <f>'[1]Access-Jan'!O19</f>
        <v>2501439.17</v>
      </c>
      <c r="V19" s="45">
        <f t="shared" si="3"/>
        <v>8.6199578918514888E-2</v>
      </c>
      <c r="W19" s="42">
        <f>'[1]Access-Jan'!P19</f>
        <v>2501439.17</v>
      </c>
      <c r="X19" s="45">
        <f t="shared" si="4"/>
        <v>8.6199578918514888E-2</v>
      </c>
    </row>
    <row r="20" spans="1:40" ht="28.5" customHeight="1" x14ac:dyDescent="0.2">
      <c r="A20" s="46" t="str">
        <f>+'[1]Access-Jan'!A20</f>
        <v>12104</v>
      </c>
      <c r="B20" s="47" t="str">
        <f>+'[1]Access-Jan'!B20</f>
        <v>TRIBUNAL REGIONAL FEDERAL DA 3A. REGIAO</v>
      </c>
      <c r="C20" s="46" t="str">
        <f>CONCATENATE('[1]Access-Jan'!C20,".",'[1]Access-Jan'!D20)</f>
        <v>02.846</v>
      </c>
      <c r="D20" s="46" t="str">
        <f>CONCATENATE('[1]Access-Jan'!E20,".",'[1]Access-Jan'!G20)</f>
        <v>0033.09HB</v>
      </c>
      <c r="E20" s="47" t="str">
        <f>+'[1]Access-Jan'!F20</f>
        <v>PROGRAMA DE GESTAO E MANUTENCAO DO PODER JUDICIARIO</v>
      </c>
      <c r="F20" s="47" t="str">
        <f>+'[1]Access-Jan'!H20</f>
        <v>CONTRIBUICAO DA UNIAO, DE SUAS AUTARQUIAS E FUNDACOES PARA O</v>
      </c>
      <c r="G20" s="46" t="str">
        <f>IF('[1]Access-Jan'!I20="1","F","S")</f>
        <v>F</v>
      </c>
      <c r="H20" s="46" t="str">
        <f>+'[1]Access-Jan'!J20</f>
        <v>1000</v>
      </c>
      <c r="I20" s="47" t="str">
        <f>+'[1]Access-Jan'!K20</f>
        <v>RECURSOS LIVRES DA UNIAO</v>
      </c>
      <c r="J20" s="46" t="str">
        <f>+'[1]Access-Jan'!L20</f>
        <v>1</v>
      </c>
      <c r="K20" s="42"/>
      <c r="L20" s="42"/>
      <c r="M20" s="42"/>
      <c r="N20" s="42">
        <f t="shared" si="0"/>
        <v>0</v>
      </c>
      <c r="O20" s="42">
        <v>0</v>
      </c>
      <c r="P20" s="42">
        <f>'[1]Access-Jan'!M20</f>
        <v>6618780.1200000001</v>
      </c>
      <c r="Q20" s="42">
        <v>0</v>
      </c>
      <c r="R20" s="42">
        <f t="shared" si="1"/>
        <v>6618780.1200000001</v>
      </c>
      <c r="S20" s="42">
        <f>'[1]Access-Jan'!N20</f>
        <v>6618780.1200000001</v>
      </c>
      <c r="T20" s="45">
        <f t="shared" si="2"/>
        <v>1</v>
      </c>
      <c r="U20" s="42">
        <f>'[1]Access-Jan'!O20</f>
        <v>6618780.1200000001</v>
      </c>
      <c r="V20" s="45">
        <f t="shared" si="3"/>
        <v>1</v>
      </c>
      <c r="W20" s="42">
        <f>'[1]Access-Jan'!P20</f>
        <v>6618780.1200000001</v>
      </c>
      <c r="X20" s="45">
        <f t="shared" si="4"/>
        <v>1</v>
      </c>
    </row>
    <row r="21" spans="1:40" ht="28.5" customHeight="1" x14ac:dyDescent="0.2">
      <c r="A21" s="46" t="str">
        <f>+'[1]Access-Jan'!A21</f>
        <v>12104</v>
      </c>
      <c r="B21" s="47" t="str">
        <f>+'[1]Access-Jan'!B21</f>
        <v>TRIBUNAL REGIONAL FEDERAL DA 3A. REGIAO</v>
      </c>
      <c r="C21" s="46" t="str">
        <f>CONCATENATE('[1]Access-Jan'!C21,".",'[1]Access-Jan'!D21)</f>
        <v>09.272</v>
      </c>
      <c r="D21" s="46" t="str">
        <f>CONCATENATE('[1]Access-Jan'!E21,".",'[1]Access-Jan'!G21)</f>
        <v>0033.0181</v>
      </c>
      <c r="E21" s="47" t="str">
        <f>+'[1]Access-Jan'!F21</f>
        <v>PROGRAMA DE GESTAO E MANUTENCAO DO PODER JUDICIARIO</v>
      </c>
      <c r="F21" s="47" t="str">
        <f>+'[1]Access-Jan'!H21</f>
        <v>APOSENTADORIAS E PENSOES CIVIS DA UNIAO</v>
      </c>
      <c r="G21" s="46" t="str">
        <f>IF('[1]Access-Jan'!I21="1","F","S")</f>
        <v>S</v>
      </c>
      <c r="H21" s="46" t="str">
        <f>+'[1]Access-Jan'!J21</f>
        <v>1056</v>
      </c>
      <c r="I21" s="47" t="str">
        <f>+'[1]Access-Jan'!K21</f>
        <v>BENEFICIOS DO RPPS DA UNIAO</v>
      </c>
      <c r="J21" s="46" t="str">
        <f>+'[1]Access-Jan'!L21</f>
        <v>1</v>
      </c>
      <c r="K21" s="42"/>
      <c r="L21" s="42"/>
      <c r="M21" s="42"/>
      <c r="N21" s="42">
        <f t="shared" si="0"/>
        <v>0</v>
      </c>
      <c r="O21" s="42">
        <v>0</v>
      </c>
      <c r="P21" s="42">
        <f>'[1]Access-Jan'!M21</f>
        <v>21917285.969999999</v>
      </c>
      <c r="Q21" s="42">
        <v>0</v>
      </c>
      <c r="R21" s="42">
        <f t="shared" si="1"/>
        <v>21917285.969999999</v>
      </c>
      <c r="S21" s="42">
        <f>'[1]Access-Jan'!N21</f>
        <v>21917285.969999999</v>
      </c>
      <c r="T21" s="45">
        <f t="shared" si="2"/>
        <v>1</v>
      </c>
      <c r="U21" s="42">
        <f>'[1]Access-Jan'!O21</f>
        <v>21917285.969999999</v>
      </c>
      <c r="V21" s="45">
        <f t="shared" si="3"/>
        <v>1</v>
      </c>
      <c r="W21" s="42">
        <f>'[1]Access-Jan'!P21</f>
        <v>18781854.379999999</v>
      </c>
      <c r="X21" s="45">
        <f t="shared" si="4"/>
        <v>0.85694252498727608</v>
      </c>
    </row>
    <row r="22" spans="1:40" ht="28.5" customHeight="1" x14ac:dyDescent="0.2">
      <c r="A22" s="46" t="str">
        <f>+'[1]Access-Jan'!A22</f>
        <v>12104</v>
      </c>
      <c r="B22" s="47" t="str">
        <f>+'[1]Access-Jan'!B22</f>
        <v>TRIBUNAL REGIONAL FEDERAL DA 3A. REGIAO</v>
      </c>
      <c r="C22" s="46" t="str">
        <f>CONCATENATE('[1]Access-Jan'!C22,".",'[1]Access-Jan'!D22)</f>
        <v>28.846</v>
      </c>
      <c r="D22" s="46" t="str">
        <f>CONCATENATE('[1]Access-Jan'!E22,".",'[1]Access-Jan'!G22)</f>
        <v>0909.00S6</v>
      </c>
      <c r="E22" s="47" t="str">
        <f>+'[1]Access-Jan'!F22</f>
        <v>OPERACOES ESPECIAIS: OUTROS ENCARGOS ESPECIAIS</v>
      </c>
      <c r="F22" s="47" t="str">
        <f>+'[1]Access-Jan'!H22</f>
        <v>BENEFICIO ESPECIAL - LEI N. 12.618, DE 2012</v>
      </c>
      <c r="G22" s="46" t="str">
        <f>IF('[1]Access-Jan'!I22="1","F","S")</f>
        <v>F</v>
      </c>
      <c r="H22" s="46" t="str">
        <f>+'[1]Access-Jan'!J22</f>
        <v>1000</v>
      </c>
      <c r="I22" s="47" t="str">
        <f>+'[1]Access-Jan'!K22</f>
        <v>RECURSOS LIVRES DA UNIAO</v>
      </c>
      <c r="J22" s="46" t="str">
        <f>+'[1]Access-Jan'!L22</f>
        <v>1</v>
      </c>
      <c r="K22" s="42"/>
      <c r="L22" s="42"/>
      <c r="M22" s="42"/>
      <c r="N22" s="42">
        <f t="shared" si="0"/>
        <v>0</v>
      </c>
      <c r="O22" s="42">
        <v>0</v>
      </c>
      <c r="P22" s="42">
        <f>'[1]Access-Jan'!M22</f>
        <v>32035.88</v>
      </c>
      <c r="Q22" s="42">
        <v>0</v>
      </c>
      <c r="R22" s="42">
        <f t="shared" si="1"/>
        <v>32035.88</v>
      </c>
      <c r="S22" s="42">
        <f>'[1]Access-Jan'!N22</f>
        <v>32035.88</v>
      </c>
      <c r="T22" s="45">
        <f t="shared" si="2"/>
        <v>1</v>
      </c>
      <c r="U22" s="42">
        <f>'[1]Access-Jan'!O22</f>
        <v>32035.88</v>
      </c>
      <c r="V22" s="45">
        <f t="shared" si="3"/>
        <v>1</v>
      </c>
      <c r="W22" s="42">
        <f>'[1]Access-Jan'!P22</f>
        <v>32035.88</v>
      </c>
      <c r="X22" s="45">
        <f t="shared" si="4"/>
        <v>1</v>
      </c>
    </row>
    <row r="23" spans="1:40" ht="28.5" customHeight="1" thickBot="1" x14ac:dyDescent="0.25">
      <c r="A23" s="46" t="str">
        <f>+'[1]Access-Jan'!A23</f>
        <v>12104</v>
      </c>
      <c r="B23" s="47" t="str">
        <f>+'[1]Access-Jan'!B23</f>
        <v>TRIBUNAL REGIONAL FEDERAL DA 3A. REGIAO</v>
      </c>
      <c r="C23" s="46" t="str">
        <f>CONCATENATE('[1]Access-Jan'!C23,".",'[1]Access-Jan'!D23)</f>
        <v>28.846</v>
      </c>
      <c r="D23" s="46" t="str">
        <f>CONCATENATE('[1]Access-Jan'!E23,".",'[1]Access-Jan'!G23)</f>
        <v>0909.0536</v>
      </c>
      <c r="E23" s="47" t="str">
        <f>+'[1]Access-Jan'!F23</f>
        <v>OPERACOES ESPECIAIS: OUTROS ENCARGOS ESPECIAIS</v>
      </c>
      <c r="F23" s="47" t="str">
        <f>+'[1]Access-Jan'!H23</f>
        <v>BENEFICIOS DE LEGISLACAO ESPECIAL</v>
      </c>
      <c r="G23" s="46" t="str">
        <f>IF('[1]Access-Jan'!I23="1","F","S")</f>
        <v>S</v>
      </c>
      <c r="H23" s="46" t="str">
        <f>+'[1]Access-Jan'!J23</f>
        <v>1000</v>
      </c>
      <c r="I23" s="47" t="str">
        <f>+'[1]Access-Jan'!K23</f>
        <v>RECURSOS LIVRES DA UNIAO</v>
      </c>
      <c r="J23" s="46" t="str">
        <f>+'[1]Access-Jan'!L23</f>
        <v>3</v>
      </c>
      <c r="K23" s="42"/>
      <c r="L23" s="42"/>
      <c r="M23" s="42"/>
      <c r="N23" s="42">
        <f t="shared" si="0"/>
        <v>0</v>
      </c>
      <c r="O23" s="42">
        <v>0</v>
      </c>
      <c r="P23" s="42">
        <f>'[1]Access-Jan'!M23</f>
        <v>30000</v>
      </c>
      <c r="Q23" s="42">
        <v>0</v>
      </c>
      <c r="R23" s="42">
        <f t="shared" si="1"/>
        <v>30000</v>
      </c>
      <c r="S23" s="42">
        <f>'[1]Access-Jan'!N23</f>
        <v>30000</v>
      </c>
      <c r="T23" s="45">
        <f t="shared" si="2"/>
        <v>1</v>
      </c>
      <c r="U23" s="42">
        <f>'[1]Access-Jan'!O23</f>
        <v>2041.51</v>
      </c>
      <c r="V23" s="45">
        <f t="shared" si="3"/>
        <v>6.8050333333333338E-2</v>
      </c>
      <c r="W23" s="42">
        <f>'[1]Access-Jan'!P23</f>
        <v>2041.51</v>
      </c>
      <c r="X23" s="45">
        <f t="shared" si="4"/>
        <v>6.8050333333333338E-2</v>
      </c>
    </row>
    <row r="24" spans="1:40" ht="28.5" customHeight="1" thickBot="1" x14ac:dyDescent="0.25">
      <c r="A24" s="56" t="s">
        <v>48</v>
      </c>
      <c r="B24" s="57"/>
      <c r="C24" s="57"/>
      <c r="D24" s="57"/>
      <c r="E24" s="57"/>
      <c r="F24" s="57"/>
      <c r="G24" s="57"/>
      <c r="H24" s="57"/>
      <c r="I24" s="57"/>
      <c r="J24" s="58"/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f>SUM(P10:P23)</f>
        <v>228775985.45000002</v>
      </c>
      <c r="Q24" s="59">
        <f>SUM(Q10:Q23)</f>
        <v>0</v>
      </c>
      <c r="R24" s="59">
        <f>SUM(R10:R23)</f>
        <v>228775985.45000002</v>
      </c>
      <c r="S24" s="59">
        <f>SUM(S10:S23)</f>
        <v>148025516.22999999</v>
      </c>
      <c r="T24" s="60">
        <f t="shared" si="2"/>
        <v>0.64703258053433932</v>
      </c>
      <c r="U24" s="59">
        <f>SUM(U10:U23)</f>
        <v>84726142.989999995</v>
      </c>
      <c r="V24" s="60">
        <f t="shared" si="3"/>
        <v>0.37034543998726327</v>
      </c>
      <c r="W24" s="59">
        <f>SUM(W10:W23)</f>
        <v>73208945.909999996</v>
      </c>
      <c r="X24" s="60">
        <f t="shared" si="4"/>
        <v>0.32000275625957308</v>
      </c>
    </row>
    <row r="25" spans="1:40" ht="12.75" x14ac:dyDescent="0.2">
      <c r="A25" s="61" t="s">
        <v>49</v>
      </c>
      <c r="B25" s="61"/>
      <c r="C25" s="61"/>
      <c r="D25" s="61"/>
      <c r="E25" s="61"/>
      <c r="F25" s="61"/>
      <c r="G25" s="61"/>
      <c r="H25" s="62"/>
      <c r="I25" s="62"/>
      <c r="J25" s="62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3"/>
      <c r="V25" s="61"/>
      <c r="W25" s="63"/>
      <c r="X25" s="61"/>
    </row>
    <row r="26" spans="1:40" ht="12.75" x14ac:dyDescent="0.2">
      <c r="A26" s="61" t="s">
        <v>50</v>
      </c>
      <c r="B26" s="64"/>
      <c r="C26" s="61"/>
      <c r="D26" s="61"/>
      <c r="E26" s="61"/>
      <c r="F26" s="61"/>
      <c r="G26" s="61"/>
      <c r="H26" s="62"/>
      <c r="I26" s="62"/>
      <c r="J26" s="62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3"/>
      <c r="V26" s="61"/>
      <c r="W26" s="63"/>
      <c r="X26" s="61"/>
    </row>
    <row r="27" spans="1:40" ht="12.75" x14ac:dyDescent="0.2">
      <c r="A27" s="61"/>
      <c r="B27" s="64"/>
      <c r="C27" s="61"/>
      <c r="D27" s="61"/>
      <c r="E27" s="61"/>
      <c r="F27" s="61"/>
      <c r="G27" s="61"/>
      <c r="H27" s="62"/>
      <c r="I27" s="62"/>
      <c r="J27" s="62"/>
      <c r="K27" s="61"/>
      <c r="L27" s="61"/>
      <c r="M27" s="61"/>
      <c r="N27" s="65"/>
      <c r="O27" s="61"/>
      <c r="P27" s="61"/>
      <c r="Q27" s="61"/>
      <c r="R27" s="61"/>
      <c r="S27" s="61"/>
      <c r="T27" s="61"/>
      <c r="U27" s="63"/>
      <c r="V27" s="61"/>
      <c r="W27" s="63"/>
      <c r="X27" s="61"/>
    </row>
    <row r="28" spans="1:40" s="66" customFormat="1" ht="15.95" customHeight="1" x14ac:dyDescent="0.2">
      <c r="A28" s="67"/>
      <c r="B28" s="67"/>
      <c r="C28" s="67"/>
      <c r="D28" s="67"/>
      <c r="E28" s="67"/>
      <c r="F28" s="67"/>
      <c r="G28" s="68"/>
      <c r="H28" s="68"/>
      <c r="I28" s="68"/>
      <c r="J28" s="68"/>
      <c r="K28" s="68"/>
      <c r="L28" s="68"/>
      <c r="M28" s="69"/>
      <c r="N28" s="70"/>
      <c r="O28" s="71"/>
      <c r="P28" s="74"/>
      <c r="Q28" s="71"/>
      <c r="R28" s="71"/>
      <c r="S28" s="71"/>
      <c r="T28" s="71"/>
      <c r="U28" s="71"/>
      <c r="V28" s="71"/>
      <c r="W28" s="71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73"/>
      <c r="AK28" s="73"/>
      <c r="AL28" s="73"/>
      <c r="AM28" s="73"/>
      <c r="AN28" s="73"/>
    </row>
    <row r="29" spans="1:40" s="66" customFormat="1" ht="15.95" customHeight="1" x14ac:dyDescent="0.2">
      <c r="N29" s="75"/>
      <c r="O29" s="68"/>
      <c r="P29" s="76"/>
      <c r="Q29" s="68"/>
      <c r="R29" s="77"/>
      <c r="S29" s="68"/>
      <c r="T29" s="77"/>
      <c r="U29" s="78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9"/>
      <c r="AK29" s="79"/>
      <c r="AL29" s="79"/>
      <c r="AM29" s="79"/>
      <c r="AN29" s="79"/>
    </row>
    <row r="30" spans="1:40" ht="15.75" customHeight="1" x14ac:dyDescent="0.2"/>
    <row r="31" spans="1:40" ht="15.75" customHeight="1" x14ac:dyDescent="0.2">
      <c r="M31" s="83"/>
      <c r="N31" s="84"/>
      <c r="O31" s="84"/>
      <c r="P31" s="84"/>
      <c r="Q31" s="84"/>
      <c r="S31" s="84"/>
      <c r="T31" s="84"/>
      <c r="U31" s="84"/>
      <c r="V31" s="84"/>
      <c r="W31" s="84"/>
      <c r="X31"/>
      <c r="Y31"/>
      <c r="Z31"/>
    </row>
    <row r="32" spans="1:40" ht="15.75" customHeight="1" x14ac:dyDescent="0.2">
      <c r="M32" s="85"/>
      <c r="N32" s="85"/>
      <c r="O32" s="85"/>
      <c r="P32" s="85"/>
      <c r="Q32" s="85"/>
      <c r="R32" s="85"/>
      <c r="S32" s="86"/>
      <c r="T32" s="86"/>
      <c r="U32" s="86"/>
      <c r="V32" s="87"/>
      <c r="W32" s="88"/>
      <c r="X32" s="87"/>
      <c r="Y32" s="87"/>
      <c r="Z32" s="87"/>
      <c r="AA32" s="87"/>
    </row>
    <row r="33" spans="13:27" ht="15.75" customHeight="1" x14ac:dyDescent="0.2">
      <c r="M33" s="85"/>
      <c r="N33" s="85"/>
      <c r="O33" s="85"/>
      <c r="P33" s="85"/>
      <c r="Q33" s="85"/>
      <c r="R33" s="85"/>
      <c r="S33" s="86"/>
      <c r="T33" s="86"/>
      <c r="U33" s="86"/>
      <c r="V33" s="87"/>
      <c r="W33" s="88"/>
      <c r="X33" s="87"/>
      <c r="Y33" s="87"/>
      <c r="Z33" s="87"/>
      <c r="AA33" s="87"/>
    </row>
    <row r="34" spans="13:27" ht="15.75" customHeight="1" x14ac:dyDescent="0.2">
      <c r="M34" s="85"/>
      <c r="N34" s="85"/>
      <c r="O34" s="85"/>
      <c r="P34" s="85"/>
      <c r="Q34" s="85"/>
      <c r="R34" s="85"/>
      <c r="S34" s="86"/>
      <c r="T34" s="86"/>
      <c r="U34" s="86"/>
      <c r="V34" s="87"/>
      <c r="W34" s="88"/>
      <c r="X34" s="87"/>
      <c r="Y34" s="87"/>
      <c r="Z34" s="87"/>
      <c r="AA34" s="87"/>
    </row>
    <row r="35" spans="13:27" ht="15.75" customHeight="1" x14ac:dyDescent="0.2">
      <c r="M35" s="85"/>
      <c r="N35" s="85"/>
      <c r="O35" s="85"/>
      <c r="P35" s="85"/>
      <c r="Q35" s="85"/>
      <c r="R35" s="85"/>
      <c r="S35" s="86"/>
      <c r="T35" s="86"/>
      <c r="U35" s="86"/>
      <c r="V35" s="87"/>
      <c r="W35" s="88"/>
      <c r="X35" s="87"/>
      <c r="Y35" s="87"/>
      <c r="Z35" s="87"/>
      <c r="AA35" s="87"/>
    </row>
    <row r="36" spans="13:27" ht="15.75" customHeight="1" x14ac:dyDescent="0.2">
      <c r="M36" s="85"/>
      <c r="N36" s="85"/>
      <c r="O36" s="85"/>
      <c r="P36" s="85"/>
      <c r="Q36" s="85"/>
      <c r="R36" s="85"/>
      <c r="S36" s="89"/>
      <c r="T36" s="85"/>
      <c r="U36" s="89"/>
      <c r="V36" s="87"/>
      <c r="W36" s="90"/>
      <c r="X36" s="87"/>
      <c r="Y36" s="87"/>
      <c r="Z36" s="87"/>
      <c r="AA36" s="87"/>
    </row>
    <row r="37" spans="13:27" ht="15.75" customHeight="1" x14ac:dyDescent="0.2">
      <c r="M37" s="91"/>
      <c r="N37" s="91"/>
      <c r="O37" s="91"/>
      <c r="P37" s="92"/>
      <c r="Q37" s="91"/>
      <c r="R37" s="92"/>
      <c r="S37" s="91"/>
      <c r="T37" s="92"/>
      <c r="U37" s="93"/>
      <c r="V37" s="87"/>
      <c r="W37" s="87"/>
      <c r="X37" s="87"/>
      <c r="Y37" s="87"/>
      <c r="Z37" s="87"/>
      <c r="AA37" s="87"/>
    </row>
    <row r="38" spans="13:27" ht="25.5" customHeight="1" x14ac:dyDescent="0.2">
      <c r="AA38" s="94"/>
    </row>
  </sheetData>
  <mergeCells count="17">
    <mergeCell ref="A24:J2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2024-02-19T18:29:31Z</dcterms:created>
  <dcterms:modified xsi:type="dcterms:W3CDTF">2024-02-19T18:30:00Z</dcterms:modified>
</cp:coreProperties>
</file>