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5  Maio\Publicacao internet TRF\Anexo II\090029\"/>
    </mc:Choice>
  </mc:AlternateContent>
  <bookViews>
    <workbookView xWindow="0" yWindow="0" windowWidth="28800" windowHeight="13590"/>
  </bookViews>
  <sheets>
    <sheet name="Mai" sheetId="1" r:id="rId1"/>
  </sheets>
  <externalReferences>
    <externalReference r:id="rId2"/>
  </externalReferences>
  <definedNames>
    <definedName name="_xlnm.Print_Area" localSheetId="0">Mai!$A$1:$X$27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4" i="1" l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Q25" i="1" s="1"/>
  <c r="P10" i="1"/>
  <c r="N10" i="1"/>
  <c r="J10" i="1"/>
  <c r="I10" i="1"/>
  <c r="H10" i="1"/>
  <c r="G10" i="1"/>
  <c r="F10" i="1"/>
  <c r="E10" i="1"/>
  <c r="D10" i="1"/>
  <c r="C10" i="1"/>
  <c r="B10" i="1"/>
  <c r="A10" i="1"/>
  <c r="R13" i="1" l="1"/>
  <c r="R16" i="1"/>
  <c r="R19" i="1"/>
  <c r="R22" i="1"/>
  <c r="X22" i="1" s="1"/>
  <c r="R10" i="1"/>
  <c r="R25" i="1" s="1"/>
  <c r="P25" i="1"/>
  <c r="U25" i="1"/>
  <c r="S25" i="1"/>
  <c r="R18" i="1"/>
  <c r="T18" i="1" s="1"/>
  <c r="R21" i="1"/>
  <c r="X21" i="1" s="1"/>
  <c r="R24" i="1"/>
  <c r="X24" i="1" s="1"/>
  <c r="W25" i="1"/>
  <c r="V17" i="1"/>
  <c r="T17" i="1"/>
  <c r="X17" i="1"/>
  <c r="X10" i="1"/>
  <c r="V10" i="1"/>
  <c r="T10" i="1"/>
  <c r="X13" i="1"/>
  <c r="T13" i="1"/>
  <c r="V13" i="1"/>
  <c r="X16" i="1"/>
  <c r="V16" i="1"/>
  <c r="T16" i="1"/>
  <c r="X19" i="1"/>
  <c r="V19" i="1"/>
  <c r="T19" i="1"/>
  <c r="T11" i="1"/>
  <c r="V11" i="1"/>
  <c r="X11" i="1"/>
  <c r="T14" i="1"/>
  <c r="X14" i="1"/>
  <c r="V14" i="1"/>
  <c r="X12" i="1"/>
  <c r="V12" i="1"/>
  <c r="T12" i="1"/>
  <c r="X15" i="1"/>
  <c r="V15" i="1"/>
  <c r="T15" i="1"/>
  <c r="V24" i="1"/>
  <c r="T24" i="1"/>
  <c r="T22" i="1"/>
  <c r="V20" i="1"/>
  <c r="T20" i="1"/>
  <c r="X20" i="1"/>
  <c r="V23" i="1"/>
  <c r="T23" i="1"/>
  <c r="X23" i="1"/>
  <c r="X18" i="1" l="1"/>
  <c r="T21" i="1"/>
  <c r="V18" i="1"/>
  <c r="V21" i="1"/>
  <c r="V22" i="1"/>
  <c r="X25" i="1"/>
  <c r="V25" i="1"/>
  <c r="T2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<sst xmlns="http://schemas.openxmlformats.org/spreadsheetml/2006/main" count="55" uniqueCount="51">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</sst>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164" fontId="4" fillId="0" borderId="14" xfId="3" applyNumberFormat="1" applyFont="1" applyFill="1" applyBorder="1" applyAlignment="1">
      <alignment horizontal="center" vertical="center" wrapText="1"/>
    </xf>
    <xf numFmtId="164" fontId="4" fillId="0" borderId="11" xfId="3" applyNumberFormat="1" applyFont="1" applyFill="1" applyBorder="1" applyAlignment="1">
      <alignment horizontal="center" vertical="center" wrapText="1"/>
    </xf>
    <xf numFmtId="166" fontId="4" fillId="0" borderId="11" xfId="4" applyNumberFormat="1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164" fontId="4" fillId="0" borderId="20" xfId="3" applyNumberFormat="1" applyFont="1" applyFill="1" applyBorder="1" applyAlignment="1">
      <alignment horizontal="center" vertical="center" wrapText="1"/>
    </xf>
    <xf numFmtId="166" fontId="4" fillId="0" borderId="19" xfId="4" applyNumberFormat="1" applyFont="1" applyFill="1" applyBorder="1" applyAlignment="1">
      <alignment horizontal="center" vertical="center" wrapText="1"/>
    </xf>
    <xf numFmtId="2" fontId="2" fillId="0" borderId="21" xfId="2" applyNumberFormat="1" applyFont="1" applyFill="1" applyBorder="1" applyAlignment="1">
      <alignment horizontal="center" vertical="center" wrapText="1"/>
    </xf>
    <xf numFmtId="2" fontId="2" fillId="0" borderId="21" xfId="2" applyNumberFormat="1" applyFont="1" applyFill="1" applyBorder="1" applyAlignment="1">
      <alignment horizontal="left" vertical="center" wrapText="1"/>
    </xf>
    <xf numFmtId="2" fontId="2" fillId="0" borderId="22" xfId="2" applyNumberFormat="1" applyFont="1" applyFill="1" applyBorder="1" applyAlignment="1">
      <alignment vertical="center" wrapText="1"/>
    </xf>
    <xf numFmtId="2" fontId="2" fillId="0" borderId="21" xfId="2" applyNumberFormat="1" applyFont="1" applyFill="1" applyBorder="1" applyAlignment="1">
      <alignment vertical="center" wrapText="1"/>
    </xf>
    <xf numFmtId="166" fontId="5" fillId="0" borderId="23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Fill="1" applyBorder="1" applyAlignment="1">
      <alignment horizontal="right" vertical="center"/>
    </xf>
    <xf numFmtId="164" fontId="5" fillId="0" borderId="23" xfId="3" applyNumberFormat="1" applyFont="1" applyBorder="1" applyAlignment="1">
      <alignment horizontal="right" vertical="center"/>
    </xf>
    <xf numFmtId="2" fontId="2" fillId="0" borderId="23" xfId="2" applyNumberFormat="1" applyFont="1" applyFill="1" applyBorder="1" applyAlignment="1">
      <alignment horizontal="center" vertical="center" wrapText="1"/>
    </xf>
    <xf numFmtId="2" fontId="2" fillId="0" borderId="23" xfId="2" applyNumberFormat="1" applyFont="1" applyFill="1" applyBorder="1" applyAlignment="1">
      <alignment horizontal="left" vertical="center" wrapText="1"/>
    </xf>
    <xf numFmtId="2" fontId="2" fillId="0" borderId="24" xfId="2" applyNumberFormat="1" applyFont="1" applyFill="1" applyBorder="1" applyAlignment="1">
      <alignment vertical="center" wrapText="1"/>
    </xf>
    <xf numFmtId="2" fontId="2" fillId="0" borderId="23" xfId="2" applyNumberFormat="1" applyFont="1" applyFill="1" applyBorder="1" applyAlignment="1">
      <alignment vertical="center" wrapText="1"/>
    </xf>
    <xf numFmtId="2" fontId="2" fillId="0" borderId="25" xfId="2" applyNumberFormat="1" applyFont="1" applyFill="1" applyBorder="1" applyAlignment="1">
      <alignment horizontal="center" vertical="center" wrapText="1"/>
    </xf>
    <xf numFmtId="2" fontId="2" fillId="0" borderId="9" xfId="2" applyNumberFormat="1" applyFont="1" applyFill="1" applyBorder="1" applyAlignment="1">
      <alignment horizontal="left" vertical="center" wrapText="1"/>
    </xf>
    <xf numFmtId="2" fontId="2" fillId="0" borderId="9" xfId="2" applyNumberFormat="1" applyFont="1" applyFill="1" applyBorder="1" applyAlignment="1">
      <alignment horizontal="center" vertical="center" wrapText="1"/>
    </xf>
    <xf numFmtId="2" fontId="2" fillId="0" borderId="26" xfId="2" applyNumberFormat="1" applyFont="1" applyFill="1" applyBorder="1" applyAlignment="1">
      <alignment vertical="center" wrapText="1"/>
    </xf>
    <xf numFmtId="2" fontId="2" fillId="0" borderId="25" xfId="2" applyNumberFormat="1" applyFont="1" applyFill="1" applyBorder="1" applyAlignment="1">
      <alignment vertical="center" wrapText="1"/>
    </xf>
    <xf numFmtId="2" fontId="2" fillId="0" borderId="27" xfId="2" applyNumberFormat="1" applyFont="1" applyFill="1" applyBorder="1" applyAlignment="1">
      <alignment horizontal="left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2" fontId="4" fillId="0" borderId="28" xfId="2" applyNumberFormat="1" applyFont="1" applyFill="1" applyBorder="1" applyAlignment="1">
      <alignment horizontal="center" vertical="center" wrapText="1"/>
    </xf>
    <xf numFmtId="2" fontId="4" fillId="0" borderId="6" xfId="2" applyNumberFormat="1" applyFont="1" applyFill="1" applyBorder="1" applyAlignment="1">
      <alignment horizontal="center" vertical="center" wrapText="1"/>
    </xf>
    <xf numFmtId="166" fontId="5" fillId="0" borderId="29" xfId="4" applyNumberFormat="1" applyFont="1" applyBorder="1" applyAlignment="1">
      <alignment horizontal="right" vertical="center"/>
    </xf>
    <xf numFmtId="164" fontId="5" fillId="0" borderId="29" xfId="3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Access-Jan"/>
      <sheetName val="Mar"/>
      <sheetName val="Access-Fev"/>
      <sheetName val="Abr"/>
      <sheetName val="Access-Mar"/>
      <sheetName val="Mai"/>
      <sheetName val="Access-Abr"/>
      <sheetName val="Access-Ma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O10">
            <v>27200</v>
          </cell>
          <cell r="P10">
            <v>20400</v>
          </cell>
          <cell r="Q10">
            <v>20400</v>
          </cell>
          <cell r="R10">
            <v>18530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15000</v>
          </cell>
          <cell r="P11">
            <v>15000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16039114</v>
          </cell>
          <cell r="P12">
            <v>10031275.5</v>
          </cell>
          <cell r="Q12">
            <v>30054</v>
          </cell>
          <cell r="R12">
            <v>30054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62183499.18</v>
          </cell>
          <cell r="N13">
            <v>679059</v>
          </cell>
          <cell r="P13">
            <v>44168413.909999996</v>
          </cell>
          <cell r="Q13">
            <v>13247525.800000001</v>
          </cell>
          <cell r="R13">
            <v>11477674.810000001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1027</v>
          </cell>
          <cell r="K14" t="str">
            <v>SERV.AFETOS AS ATIVID.ESPECIFICAS DA JUSTICA</v>
          </cell>
          <cell r="L14" t="str">
            <v>3</v>
          </cell>
          <cell r="M14">
            <v>9261186</v>
          </cell>
          <cell r="P14">
            <v>9043125.0500000007</v>
          </cell>
          <cell r="Q14">
            <v>2663251.65</v>
          </cell>
          <cell r="R14">
            <v>2370363.65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208295725.5</v>
          </cell>
          <cell r="P15">
            <v>208245131.43000001</v>
          </cell>
          <cell r="Q15">
            <v>208245131.43000001</v>
          </cell>
          <cell r="R15">
            <v>197323704.03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85329</v>
          </cell>
          <cell r="P16">
            <v>85329</v>
          </cell>
          <cell r="Q16">
            <v>35413.24</v>
          </cell>
          <cell r="R16">
            <v>35413.24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16687124</v>
          </cell>
          <cell r="P17">
            <v>175140.04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20000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38347907</v>
          </cell>
          <cell r="P19">
            <v>36533352.990000002</v>
          </cell>
          <cell r="Q19">
            <v>13334626.5</v>
          </cell>
          <cell r="R19">
            <v>7347369.2300000004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29167054.399999999</v>
          </cell>
          <cell r="P20">
            <v>29167054.399999999</v>
          </cell>
          <cell r="Q20">
            <v>14410623.140000001</v>
          </cell>
          <cell r="R20">
            <v>14410623.140000001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34902979.219999999</v>
          </cell>
          <cell r="P21">
            <v>34902979.219999999</v>
          </cell>
          <cell r="Q21">
            <v>34902979.219999999</v>
          </cell>
          <cell r="R21">
            <v>34902979.219999999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1056</v>
          </cell>
          <cell r="K22" t="str">
            <v>BENEFICIOS DO RPPS DA UNIAO</v>
          </cell>
          <cell r="L22" t="str">
            <v>1</v>
          </cell>
          <cell r="M22">
            <v>81553548.829999998</v>
          </cell>
          <cell r="P22">
            <v>81505390.980000004</v>
          </cell>
          <cell r="Q22">
            <v>81505390.980000004</v>
          </cell>
          <cell r="R22">
            <v>76933654.060000002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28</v>
          </cell>
          <cell r="D23" t="str">
            <v>846</v>
          </cell>
          <cell r="E23" t="str">
            <v>0909</v>
          </cell>
          <cell r="F23" t="str">
            <v>OPERACOES ESPECIAIS: OUTROS ENCARGOS ESPECIAIS</v>
          </cell>
          <cell r="G23" t="str">
            <v>00S6</v>
          </cell>
          <cell r="H23" t="str">
            <v>BENEFICIO ESPECIAL - LEI N. 12.618, DE 2012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166122.04999999999</v>
          </cell>
          <cell r="P23">
            <v>166122.04999999999</v>
          </cell>
          <cell r="Q23">
            <v>166122.04999999999</v>
          </cell>
          <cell r="R23">
            <v>166122.04999999999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28</v>
          </cell>
          <cell r="D24" t="str">
            <v>846</v>
          </cell>
          <cell r="E24" t="str">
            <v>0909</v>
          </cell>
          <cell r="F24" t="str">
            <v>OPERACOES ESPECIAIS: OUTROS ENCARGOS ESPECIAIS</v>
          </cell>
          <cell r="G24" t="str">
            <v>0536</v>
          </cell>
          <cell r="H24" t="str">
            <v>BENEFICIOS DE LEGISLACAO ESPECIAL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30000</v>
          </cell>
          <cell r="P24">
            <v>30000</v>
          </cell>
          <cell r="Q24">
            <v>11061.29</v>
          </cell>
          <cell r="R24">
            <v>11061.29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ColWidth="9.140625" defaultRowHeight="25.5" customHeight="1" x14ac:dyDescent="0.2"/>
  <cols>
    <col min="1" max="1" width="17.7109375" style="66" customWidth="1"/>
    <col min="2" max="2" width="35.7109375" style="66" customWidth="1"/>
    <col min="3" max="4" width="15.7109375" style="66" customWidth="1"/>
    <col min="5" max="6" width="55.7109375" style="66" customWidth="1"/>
    <col min="7" max="8" width="8.7109375" style="67" customWidth="1"/>
    <col min="9" max="9" width="35.7109375" style="67" customWidth="1"/>
    <col min="10" max="10" width="8.7109375" style="67" customWidth="1"/>
    <col min="11" max="15" width="16.7109375" style="67" customWidth="1"/>
    <col min="16" max="16" width="16.7109375" style="68" customWidth="1"/>
    <col min="17" max="17" width="16.7109375" style="67" customWidth="1"/>
    <col min="18" max="18" width="16.7109375" style="68" customWidth="1"/>
    <col min="19" max="19" width="16.7109375" style="67" customWidth="1"/>
    <col min="20" max="20" width="8.7109375" style="68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25" width="9.28515625" style="5" bestFit="1" customWidth="1"/>
    <col min="26" max="26" width="11" style="5" bestFit="1" customWidth="1"/>
    <col min="27" max="27" width="12.5703125" style="5" bestFit="1" customWidth="1"/>
    <col min="28" max="28" width="65.7109375" style="5" bestFit="1" customWidth="1"/>
    <col min="29" max="29" width="9.42578125" style="5" customWidth="1"/>
    <col min="30" max="30" width="39.5703125" style="5" bestFit="1" customWidth="1"/>
    <col min="31" max="31" width="10.140625" style="5" bestFit="1" customWidth="1"/>
    <col min="32" max="32" width="9.28515625" style="5" customWidth="1"/>
    <col min="33" max="33" width="50.28515625" style="5" customWidth="1"/>
    <col min="34" max="34" width="5.140625" style="5" customWidth="1"/>
    <col min="35" max="35" width="23.140625" style="5" bestFit="1" customWidth="1"/>
    <col min="36" max="39" width="34.140625" style="5" bestFit="1" customWidth="1"/>
    <col min="40" max="40" width="32.5703125" style="5" bestFit="1" customWidth="1"/>
    <col min="41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45413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8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8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8.5" customHeight="1" x14ac:dyDescent="0.2">
      <c r="A10" s="38" t="str">
        <f>+'[1]Access-Mai'!A10</f>
        <v>11101</v>
      </c>
      <c r="B10" s="39" t="str">
        <f>+'[1]Access-Mai'!B10</f>
        <v>SUPERIOR TRIBUNAL DE JUSTICA</v>
      </c>
      <c r="C10" s="38" t="str">
        <f>CONCATENATE('[1]Access-Mai'!C10,".",'[1]Access-Mai'!D10)</f>
        <v>02.128</v>
      </c>
      <c r="D10" s="38" t="str">
        <f>CONCATENATE('[1]Access-Mai'!E10,".",'[1]Access-Mai'!G10)</f>
        <v>0033.20G2</v>
      </c>
      <c r="E10" s="39" t="str">
        <f>+'[1]Access-Mai'!F10</f>
        <v>PROGRAMA DE GESTAO E MANUTENCAO DO PODER JUDICIARIO</v>
      </c>
      <c r="F10" s="40" t="str">
        <f>+'[1]Access-Mai'!H10</f>
        <v>FORMACAO E APERFEICOAMENTO DE MAGISTRADOS</v>
      </c>
      <c r="G10" s="38" t="str">
        <f>IF('[1]Access-Mai'!I10="1","F","S")</f>
        <v>F</v>
      </c>
      <c r="H10" s="38" t="str">
        <f>+'[1]Access-Mai'!J10</f>
        <v>1000</v>
      </c>
      <c r="I10" s="41" t="str">
        <f>+'[1]Access-Mai'!K10</f>
        <v>RECURSOS LIVRES DA UNIAO</v>
      </c>
      <c r="J10" s="38" t="str">
        <f>+'[1]Access-Mai'!L10</f>
        <v>3</v>
      </c>
      <c r="K10" s="42"/>
      <c r="L10" s="42"/>
      <c r="M10" s="42"/>
      <c r="N10" s="42">
        <f>+K10+L10-M10</f>
        <v>0</v>
      </c>
      <c r="O10" s="42">
        <v>0</v>
      </c>
      <c r="P10" s="42">
        <f>'[1]Access-Mai'!M10-'[1]Access-Mai'!N10</f>
        <v>0</v>
      </c>
      <c r="Q10" s="43">
        <f>'[1]Access-Mai'!O10</f>
        <v>27200</v>
      </c>
      <c r="R10" s="44">
        <f>N10-O10+P10+Q10</f>
        <v>27200</v>
      </c>
      <c r="S10" s="42">
        <f>'[1]Access-Mai'!P10</f>
        <v>20400</v>
      </c>
      <c r="T10" s="45">
        <f>IF(R10&gt;0,S10/R10,0)</f>
        <v>0.75</v>
      </c>
      <c r="U10" s="42">
        <f>'[1]Access-Mai'!Q10</f>
        <v>20400</v>
      </c>
      <c r="V10" s="45">
        <f>IF(R10&gt;0,U10/R10,0)</f>
        <v>0.75</v>
      </c>
      <c r="W10" s="42">
        <f>'[1]Access-Mai'!R10</f>
        <v>18530</v>
      </c>
      <c r="X10" s="45">
        <f>IF(R10&gt;0,W10/R10,0)</f>
        <v>0.68125000000000002</v>
      </c>
    </row>
    <row r="11" spans="1:24" ht="28.5" customHeight="1" x14ac:dyDescent="0.2">
      <c r="A11" s="46" t="str">
        <f>+'[1]Access-Mai'!A11</f>
        <v>12104</v>
      </c>
      <c r="B11" s="47" t="str">
        <f>+'[1]Access-Mai'!B11</f>
        <v>TRIBUNAL REGIONAL FEDERAL DA 3A. REGIAO</v>
      </c>
      <c r="C11" s="46" t="str">
        <f>CONCATENATE('[1]Access-Mai'!C11,".",'[1]Access-Mai'!D11)</f>
        <v>02.061</v>
      </c>
      <c r="D11" s="46" t="str">
        <f>CONCATENATE('[1]Access-Mai'!E11,".",'[1]Access-Mai'!G11)</f>
        <v>0033.4224</v>
      </c>
      <c r="E11" s="47" t="str">
        <f>+'[1]Access-Mai'!F11</f>
        <v>PROGRAMA DE GESTAO E MANUTENCAO DO PODER JUDICIARIO</v>
      </c>
      <c r="F11" s="48" t="str">
        <f>+'[1]Access-Mai'!H11</f>
        <v>ASSISTENCIA JURIDICA A PESSOAS CARENTES</v>
      </c>
      <c r="G11" s="46" t="str">
        <f>IF('[1]Access-Mai'!I11="1","F","S")</f>
        <v>F</v>
      </c>
      <c r="H11" s="46" t="str">
        <f>+'[1]Access-Mai'!J11</f>
        <v>1000</v>
      </c>
      <c r="I11" s="49" t="str">
        <f>+'[1]Access-Mai'!K11</f>
        <v>RECURSOS LIVRES DA UNIAO</v>
      </c>
      <c r="J11" s="46" t="str">
        <f>+'[1]Access-Mai'!L11</f>
        <v>3</v>
      </c>
      <c r="K11" s="42"/>
      <c r="L11" s="42"/>
      <c r="M11" s="42"/>
      <c r="N11" s="42">
        <f t="shared" ref="N11:N24" si="0">+K11+L11-M11</f>
        <v>0</v>
      </c>
      <c r="O11" s="42">
        <v>0</v>
      </c>
      <c r="P11" s="42">
        <f>'[1]Access-Mai'!M11-'[1]Access-Mai'!N11</f>
        <v>15000</v>
      </c>
      <c r="Q11" s="42">
        <f>'[1]Access-Mai'!O11</f>
        <v>0</v>
      </c>
      <c r="R11" s="44">
        <f t="shared" ref="R11:R24" si="1">N11-O11+P11+Q11</f>
        <v>15000</v>
      </c>
      <c r="S11" s="42">
        <f>'[1]Access-Mai'!P11</f>
        <v>15000</v>
      </c>
      <c r="T11" s="45">
        <f t="shared" ref="T11:T25" si="2">IF(R11&gt;0,S11/R11,0)</f>
        <v>1</v>
      </c>
      <c r="U11" s="42">
        <f>'[1]Access-Mai'!Q11</f>
        <v>0</v>
      </c>
      <c r="V11" s="45">
        <f t="shared" ref="V11:V25" si="3">IF(R11&gt;0,U11/R11,0)</f>
        <v>0</v>
      </c>
      <c r="W11" s="42">
        <f>'[1]Access-Mai'!R11</f>
        <v>0</v>
      </c>
      <c r="X11" s="45">
        <f t="shared" ref="X11:X25" si="4">IF(R11&gt;0,W11/R11,0)</f>
        <v>0</v>
      </c>
    </row>
    <row r="12" spans="1:24" ht="28.5" customHeight="1" x14ac:dyDescent="0.2">
      <c r="A12" s="46" t="str">
        <f>+'[1]Access-Mai'!A12</f>
        <v>12104</v>
      </c>
      <c r="B12" s="47" t="str">
        <f>+'[1]Access-Mai'!B12</f>
        <v>TRIBUNAL REGIONAL FEDERAL DA 3A. REGIAO</v>
      </c>
      <c r="C12" s="46" t="str">
        <f>CONCATENATE('[1]Access-Mai'!C12,".",'[1]Access-Mai'!D12)</f>
        <v>02.061</v>
      </c>
      <c r="D12" s="46" t="str">
        <f>CONCATENATE('[1]Access-Mai'!E12,".",'[1]Access-Mai'!G12)</f>
        <v>0033.4257</v>
      </c>
      <c r="E12" s="47" t="str">
        <f>+'[1]Access-Mai'!F12</f>
        <v>PROGRAMA DE GESTAO E MANUTENCAO DO PODER JUDICIARIO</v>
      </c>
      <c r="F12" s="48" t="str">
        <f>+'[1]Access-Mai'!H12</f>
        <v>JULGAMENTO DE CAUSAS NA JUSTICA FEDERAL</v>
      </c>
      <c r="G12" s="46" t="str">
        <f>IF('[1]Access-Mai'!I12="1","F","S")</f>
        <v>F</v>
      </c>
      <c r="H12" s="46" t="str">
        <f>+'[1]Access-Mai'!J12</f>
        <v>1000</v>
      </c>
      <c r="I12" s="49" t="str">
        <f>+'[1]Access-Mai'!K12</f>
        <v>RECURSOS LIVRES DA UNIAO</v>
      </c>
      <c r="J12" s="46" t="str">
        <f>+'[1]Access-Mai'!L12</f>
        <v>4</v>
      </c>
      <c r="K12" s="42"/>
      <c r="L12" s="42"/>
      <c r="M12" s="42"/>
      <c r="N12" s="42">
        <f t="shared" si="0"/>
        <v>0</v>
      </c>
      <c r="O12" s="42">
        <v>0</v>
      </c>
      <c r="P12" s="42">
        <f>'[1]Access-Mai'!M12-'[1]Access-Mai'!N12</f>
        <v>16039114</v>
      </c>
      <c r="Q12" s="42">
        <f>'[1]Access-Mai'!O12</f>
        <v>0</v>
      </c>
      <c r="R12" s="44">
        <f t="shared" si="1"/>
        <v>16039114</v>
      </c>
      <c r="S12" s="42">
        <f>'[1]Access-Mai'!P12</f>
        <v>10031275.5</v>
      </c>
      <c r="T12" s="45">
        <f t="shared" si="2"/>
        <v>0.62542578723488096</v>
      </c>
      <c r="U12" s="42">
        <f>'[1]Access-Mai'!Q12</f>
        <v>30054</v>
      </c>
      <c r="V12" s="45">
        <f t="shared" si="3"/>
        <v>1.873794275668843E-3</v>
      </c>
      <c r="W12" s="42">
        <f>'[1]Access-Mai'!R12</f>
        <v>30054</v>
      </c>
      <c r="X12" s="45">
        <f t="shared" si="4"/>
        <v>1.873794275668843E-3</v>
      </c>
    </row>
    <row r="13" spans="1:24" ht="28.5" customHeight="1" x14ac:dyDescent="0.2">
      <c r="A13" s="50" t="str">
        <f>+'[1]Access-Mai'!A13</f>
        <v>12104</v>
      </c>
      <c r="B13" s="51" t="str">
        <f>+'[1]Access-Mai'!B13</f>
        <v>TRIBUNAL REGIONAL FEDERAL DA 3A. REGIAO</v>
      </c>
      <c r="C13" s="52" t="str">
        <f>CONCATENATE('[1]Access-Mai'!C13,".",'[1]Access-Mai'!D13)</f>
        <v>02.061</v>
      </c>
      <c r="D13" s="52" t="str">
        <f>CONCATENATE('[1]Access-Mai'!E13,".",'[1]Access-Mai'!G13)</f>
        <v>0033.4257</v>
      </c>
      <c r="E13" s="51" t="str">
        <f>+'[1]Access-Mai'!F13</f>
        <v>PROGRAMA DE GESTAO E MANUTENCAO DO PODER JUDICIARIO</v>
      </c>
      <c r="F13" s="53" t="str">
        <f>+'[1]Access-Mai'!H13</f>
        <v>JULGAMENTO DE CAUSAS NA JUSTICA FEDERAL</v>
      </c>
      <c r="G13" s="50" t="str">
        <f>IF('[1]Access-Mai'!I13="1","F","S")</f>
        <v>F</v>
      </c>
      <c r="H13" s="50" t="str">
        <f>+'[1]Access-Mai'!J13</f>
        <v>1000</v>
      </c>
      <c r="I13" s="54" t="str">
        <f>+'[1]Access-Mai'!K13</f>
        <v>RECURSOS LIVRES DA UNIAO</v>
      </c>
      <c r="J13" s="50" t="str">
        <f>+'[1]Access-Mai'!L13</f>
        <v>3</v>
      </c>
      <c r="K13" s="42"/>
      <c r="L13" s="42"/>
      <c r="M13" s="42"/>
      <c r="N13" s="42">
        <f t="shared" si="0"/>
        <v>0</v>
      </c>
      <c r="O13" s="42">
        <v>0</v>
      </c>
      <c r="P13" s="42">
        <f>'[1]Access-Mai'!M13-'[1]Access-Mai'!N13</f>
        <v>61504440.18</v>
      </c>
      <c r="Q13" s="42">
        <f>'[1]Access-Mai'!O13</f>
        <v>0</v>
      </c>
      <c r="R13" s="44">
        <f t="shared" si="1"/>
        <v>61504440.18</v>
      </c>
      <c r="S13" s="42">
        <f>'[1]Access-Mai'!P13</f>
        <v>44168413.909999996</v>
      </c>
      <c r="T13" s="45">
        <f t="shared" si="2"/>
        <v>0.71813374417742726</v>
      </c>
      <c r="U13" s="42">
        <f>'[1]Access-Mai'!Q13</f>
        <v>13247525.800000001</v>
      </c>
      <c r="V13" s="45">
        <f t="shared" si="3"/>
        <v>0.21539137274039977</v>
      </c>
      <c r="W13" s="42">
        <f>'[1]Access-Mai'!R13</f>
        <v>11477674.810000001</v>
      </c>
      <c r="X13" s="45">
        <f t="shared" si="4"/>
        <v>0.18661538543248635</v>
      </c>
    </row>
    <row r="14" spans="1:24" ht="28.5" customHeight="1" x14ac:dyDescent="0.2">
      <c r="A14" s="46" t="str">
        <f>+'[1]Access-Mai'!A14</f>
        <v>12104</v>
      </c>
      <c r="B14" s="47" t="str">
        <f>+'[1]Access-Mai'!B14</f>
        <v>TRIBUNAL REGIONAL FEDERAL DA 3A. REGIAO</v>
      </c>
      <c r="C14" s="46" t="str">
        <f>CONCATENATE('[1]Access-Mai'!C14,".",'[1]Access-Mai'!D14)</f>
        <v>02.061</v>
      </c>
      <c r="D14" s="46" t="str">
        <f>CONCATENATE('[1]Access-Mai'!E14,".",'[1]Access-Mai'!G14)</f>
        <v>0033.4257</v>
      </c>
      <c r="E14" s="47" t="str">
        <f>+'[1]Access-Mai'!F14</f>
        <v>PROGRAMA DE GESTAO E MANUTENCAO DO PODER JUDICIARIO</v>
      </c>
      <c r="F14" s="55" t="str">
        <f>+'[1]Access-Mai'!H14</f>
        <v>JULGAMENTO DE CAUSAS NA JUSTICA FEDERAL</v>
      </c>
      <c r="G14" s="46" t="str">
        <f>IF('[1]Access-Mai'!I14="1","F","S")</f>
        <v>F</v>
      </c>
      <c r="H14" s="46" t="str">
        <f>+'[1]Access-Mai'!J14</f>
        <v>1027</v>
      </c>
      <c r="I14" s="47" t="str">
        <f>+'[1]Access-Mai'!K14</f>
        <v>SERV.AFETOS AS ATIVID.ESPECIFICAS DA JUSTICA</v>
      </c>
      <c r="J14" s="46" t="str">
        <f>+'[1]Access-Mai'!L14</f>
        <v>3</v>
      </c>
      <c r="K14" s="42"/>
      <c r="L14" s="42"/>
      <c r="M14" s="42"/>
      <c r="N14" s="42">
        <f t="shared" si="0"/>
        <v>0</v>
      </c>
      <c r="O14" s="42">
        <v>0</v>
      </c>
      <c r="P14" s="42">
        <f>'[1]Access-Mai'!M14-'[1]Access-Mai'!N14</f>
        <v>9261186</v>
      </c>
      <c r="Q14" s="42">
        <f>'[1]Access-Mai'!O14</f>
        <v>0</v>
      </c>
      <c r="R14" s="44">
        <f t="shared" si="1"/>
        <v>9261186</v>
      </c>
      <c r="S14" s="42">
        <f>'[1]Access-Mai'!P14</f>
        <v>9043125.0500000007</v>
      </c>
      <c r="T14" s="45">
        <f t="shared" si="2"/>
        <v>0.97645431697408958</v>
      </c>
      <c r="U14" s="42">
        <f>'[1]Access-Mai'!Q14</f>
        <v>2663251.65</v>
      </c>
      <c r="V14" s="45">
        <f t="shared" si="3"/>
        <v>0.28757133805540669</v>
      </c>
      <c r="W14" s="42">
        <f>'[1]Access-Mai'!R14</f>
        <v>2370363.65</v>
      </c>
      <c r="X14" s="45">
        <f t="shared" si="4"/>
        <v>0.25594601490565028</v>
      </c>
    </row>
    <row r="15" spans="1:24" ht="28.5" customHeight="1" x14ac:dyDescent="0.2">
      <c r="A15" s="46" t="str">
        <f>+'[1]Access-Mai'!A15</f>
        <v>12104</v>
      </c>
      <c r="B15" s="47" t="str">
        <f>+'[1]Access-Mai'!B15</f>
        <v>TRIBUNAL REGIONAL FEDERAL DA 3A. REGIAO</v>
      </c>
      <c r="C15" s="46" t="str">
        <f>CONCATENATE('[1]Access-Mai'!C15,".",'[1]Access-Mai'!D15)</f>
        <v>02.122</v>
      </c>
      <c r="D15" s="46" t="str">
        <f>CONCATENATE('[1]Access-Mai'!E15,".",'[1]Access-Mai'!G15)</f>
        <v>0033.20TP</v>
      </c>
      <c r="E15" s="47" t="str">
        <f>+'[1]Access-Mai'!F15</f>
        <v>PROGRAMA DE GESTAO E MANUTENCAO DO PODER JUDICIARIO</v>
      </c>
      <c r="F15" s="55" t="str">
        <f>+'[1]Access-Mai'!H15</f>
        <v>ATIVOS CIVIS DA UNIAO</v>
      </c>
      <c r="G15" s="46" t="str">
        <f>IF('[1]Access-Mai'!I15="1","F","S")</f>
        <v>F</v>
      </c>
      <c r="H15" s="46" t="str">
        <f>+'[1]Access-Mai'!J15</f>
        <v>1000</v>
      </c>
      <c r="I15" s="47" t="str">
        <f>+'[1]Access-Mai'!K15</f>
        <v>RECURSOS LIVRES DA UNIAO</v>
      </c>
      <c r="J15" s="46" t="str">
        <f>+'[1]Access-Mai'!L15</f>
        <v>1</v>
      </c>
      <c r="K15" s="42"/>
      <c r="L15" s="42"/>
      <c r="M15" s="42"/>
      <c r="N15" s="42">
        <f t="shared" si="0"/>
        <v>0</v>
      </c>
      <c r="O15" s="42">
        <v>0</v>
      </c>
      <c r="P15" s="42">
        <f>'[1]Access-Mai'!M15-'[1]Access-Mai'!N15</f>
        <v>208295725.5</v>
      </c>
      <c r="Q15" s="42">
        <f>'[1]Access-Mai'!O15</f>
        <v>0</v>
      </c>
      <c r="R15" s="44">
        <f t="shared" si="1"/>
        <v>208295725.5</v>
      </c>
      <c r="S15" s="42">
        <f>'[1]Access-Mai'!P15</f>
        <v>208245131.43000001</v>
      </c>
      <c r="T15" s="45">
        <f t="shared" si="2"/>
        <v>0.99975710461710843</v>
      </c>
      <c r="U15" s="42">
        <f>'[1]Access-Mai'!Q15</f>
        <v>208245131.43000001</v>
      </c>
      <c r="V15" s="45">
        <f t="shared" si="3"/>
        <v>0.99975710461710843</v>
      </c>
      <c r="W15" s="42">
        <f>'[1]Access-Mai'!R15</f>
        <v>197323704.03</v>
      </c>
      <c r="X15" s="45">
        <f t="shared" si="4"/>
        <v>0.94732478814117571</v>
      </c>
    </row>
    <row r="16" spans="1:24" ht="28.5" customHeight="1" x14ac:dyDescent="0.2">
      <c r="A16" s="46" t="str">
        <f>+'[1]Access-Mai'!A16</f>
        <v>12104</v>
      </c>
      <c r="B16" s="47" t="str">
        <f>+'[1]Access-Mai'!B16</f>
        <v>TRIBUNAL REGIONAL FEDERAL DA 3A. REGIAO</v>
      </c>
      <c r="C16" s="46" t="str">
        <f>CONCATENATE('[1]Access-Mai'!C16,".",'[1]Access-Mai'!D16)</f>
        <v>02.122</v>
      </c>
      <c r="D16" s="46" t="str">
        <f>CONCATENATE('[1]Access-Mai'!E16,".",'[1]Access-Mai'!G16)</f>
        <v>0033.216H</v>
      </c>
      <c r="E16" s="47" t="str">
        <f>+'[1]Access-Mai'!F16</f>
        <v>PROGRAMA DE GESTAO E MANUTENCAO DO PODER JUDICIARIO</v>
      </c>
      <c r="F16" s="47" t="str">
        <f>+'[1]Access-Mai'!H16</f>
        <v>AJUDA DE CUSTO PARA MORADIA OU AUXILIO-MORADIA A AGENTES PUB</v>
      </c>
      <c r="G16" s="46" t="str">
        <f>IF('[1]Access-Mai'!I16="1","F","S")</f>
        <v>F</v>
      </c>
      <c r="H16" s="46" t="str">
        <f>+'[1]Access-Mai'!J16</f>
        <v>1000</v>
      </c>
      <c r="I16" s="47" t="str">
        <f>+'[1]Access-Mai'!K16</f>
        <v>RECURSOS LIVRES DA UNIAO</v>
      </c>
      <c r="J16" s="46" t="str">
        <f>+'[1]Access-Mai'!L16</f>
        <v>3</v>
      </c>
      <c r="K16" s="42"/>
      <c r="L16" s="42"/>
      <c r="M16" s="42"/>
      <c r="N16" s="42">
        <f t="shared" si="0"/>
        <v>0</v>
      </c>
      <c r="O16" s="42">
        <v>0</v>
      </c>
      <c r="P16" s="42">
        <f>'[1]Access-Mai'!M16-'[1]Access-Mai'!N16</f>
        <v>85329</v>
      </c>
      <c r="Q16" s="42">
        <f>'[1]Access-Mai'!O16</f>
        <v>0</v>
      </c>
      <c r="R16" s="44">
        <f t="shared" si="1"/>
        <v>85329</v>
      </c>
      <c r="S16" s="42">
        <f>'[1]Access-Mai'!P16</f>
        <v>85329</v>
      </c>
      <c r="T16" s="45">
        <f t="shared" si="2"/>
        <v>1</v>
      </c>
      <c r="U16" s="42">
        <f>'[1]Access-Mai'!Q16</f>
        <v>35413.24</v>
      </c>
      <c r="V16" s="45">
        <f t="shared" si="3"/>
        <v>0.41501998148343466</v>
      </c>
      <c r="W16" s="42">
        <f>'[1]Access-Mai'!R16</f>
        <v>35413.24</v>
      </c>
      <c r="X16" s="45">
        <f t="shared" si="4"/>
        <v>0.41501998148343466</v>
      </c>
    </row>
    <row r="17" spans="1:24" ht="28.5" customHeight="1" x14ac:dyDescent="0.2">
      <c r="A17" s="46" t="str">
        <f>+'[1]Access-Mai'!A17</f>
        <v>12104</v>
      </c>
      <c r="B17" s="47" t="str">
        <f>+'[1]Access-Mai'!B17</f>
        <v>TRIBUNAL REGIONAL FEDERAL DA 3A. REGIAO</v>
      </c>
      <c r="C17" s="46" t="str">
        <f>CONCATENATE('[1]Access-Mai'!C17,".",'[1]Access-Mai'!D17)</f>
        <v>02.122</v>
      </c>
      <c r="D17" s="46" t="str">
        <f>CONCATENATE('[1]Access-Mai'!E17,".",'[1]Access-Mai'!G17)</f>
        <v>0033.219Z</v>
      </c>
      <c r="E17" s="47" t="str">
        <f>+'[1]Access-Mai'!F17</f>
        <v>PROGRAMA DE GESTAO E MANUTENCAO DO PODER JUDICIARIO</v>
      </c>
      <c r="F17" s="47" t="str">
        <f>+'[1]Access-Mai'!H17</f>
        <v>CONSERVACAO E RECUPERACAO DE ATIVOS DE INFRAESTRUTURA DA UNI</v>
      </c>
      <c r="G17" s="46" t="str">
        <f>IF('[1]Access-Mai'!I17="1","F","S")</f>
        <v>F</v>
      </c>
      <c r="H17" s="46" t="str">
        <f>+'[1]Access-Mai'!J17</f>
        <v>1000</v>
      </c>
      <c r="I17" s="47" t="str">
        <f>+'[1]Access-Mai'!K17</f>
        <v>RECURSOS LIVRES DA UNIAO</v>
      </c>
      <c r="J17" s="46" t="str">
        <f>+'[1]Access-Mai'!L17</f>
        <v>4</v>
      </c>
      <c r="K17" s="42"/>
      <c r="L17" s="42"/>
      <c r="M17" s="42"/>
      <c r="N17" s="42">
        <f t="shared" si="0"/>
        <v>0</v>
      </c>
      <c r="O17" s="42">
        <v>0</v>
      </c>
      <c r="P17" s="42">
        <f>'[1]Access-Mai'!M17-'[1]Access-Mai'!N17</f>
        <v>16687124</v>
      </c>
      <c r="Q17" s="42">
        <f>'[1]Access-Mai'!O17</f>
        <v>0</v>
      </c>
      <c r="R17" s="42">
        <f t="shared" si="1"/>
        <v>16687124</v>
      </c>
      <c r="S17" s="42">
        <f>'[1]Access-Mai'!P17</f>
        <v>175140.04</v>
      </c>
      <c r="T17" s="45">
        <f t="shared" si="2"/>
        <v>1.0495519779202217E-2</v>
      </c>
      <c r="U17" s="42">
        <f>'[1]Access-Mai'!Q17</f>
        <v>0</v>
      </c>
      <c r="V17" s="45">
        <f t="shared" si="3"/>
        <v>0</v>
      </c>
      <c r="W17" s="42">
        <f>'[1]Access-Mai'!R17</f>
        <v>0</v>
      </c>
      <c r="X17" s="45">
        <f t="shared" si="4"/>
        <v>0</v>
      </c>
    </row>
    <row r="18" spans="1:24" ht="28.5" customHeight="1" x14ac:dyDescent="0.2">
      <c r="A18" s="46" t="str">
        <f>+'[1]Access-Mai'!A18</f>
        <v>12104</v>
      </c>
      <c r="B18" s="47" t="str">
        <f>+'[1]Access-Mai'!B18</f>
        <v>TRIBUNAL REGIONAL FEDERAL DA 3A. REGIAO</v>
      </c>
      <c r="C18" s="46" t="str">
        <f>CONCATENATE('[1]Access-Mai'!C18,".",'[1]Access-Mai'!D18)</f>
        <v>02.331</v>
      </c>
      <c r="D18" s="46" t="str">
        <f>CONCATENATE('[1]Access-Mai'!E18,".",'[1]Access-Mai'!G18)</f>
        <v>0033.2004</v>
      </c>
      <c r="E18" s="47" t="str">
        <f>+'[1]Access-Mai'!F18</f>
        <v>PROGRAMA DE GESTAO E MANUTENCAO DO PODER JUDICIARIO</v>
      </c>
      <c r="F18" s="47" t="str">
        <f>+'[1]Access-Mai'!H18</f>
        <v>ASSISTENCIA MEDICA E ODONTOLOGICA AOS SERVIDORES CIVIS, EMPR</v>
      </c>
      <c r="G18" s="46" t="str">
        <f>IF('[1]Access-Mai'!I18="1","F","S")</f>
        <v>F</v>
      </c>
      <c r="H18" s="46" t="str">
        <f>+'[1]Access-Mai'!J18</f>
        <v>1000</v>
      </c>
      <c r="I18" s="47" t="str">
        <f>+'[1]Access-Mai'!K18</f>
        <v>RECURSOS LIVRES DA UNIAO</v>
      </c>
      <c r="J18" s="46" t="str">
        <f>+'[1]Access-Mai'!L18</f>
        <v>4</v>
      </c>
      <c r="K18" s="42"/>
      <c r="L18" s="42"/>
      <c r="M18" s="42"/>
      <c r="N18" s="42">
        <f t="shared" si="0"/>
        <v>0</v>
      </c>
      <c r="O18" s="42">
        <v>0</v>
      </c>
      <c r="P18" s="42">
        <f>'[1]Access-Mai'!M18-'[1]Access-Mai'!N18</f>
        <v>20000</v>
      </c>
      <c r="Q18" s="42">
        <f>'[1]Access-Mai'!O18</f>
        <v>0</v>
      </c>
      <c r="R18" s="42">
        <f t="shared" si="1"/>
        <v>20000</v>
      </c>
      <c r="S18" s="42">
        <f>'[1]Access-Mai'!P18</f>
        <v>0</v>
      </c>
      <c r="T18" s="45">
        <f t="shared" si="2"/>
        <v>0</v>
      </c>
      <c r="U18" s="42">
        <f>'[1]Access-Mai'!Q18</f>
        <v>0</v>
      </c>
      <c r="V18" s="45">
        <f t="shared" si="3"/>
        <v>0</v>
      </c>
      <c r="W18" s="42">
        <f>'[1]Access-Mai'!R18</f>
        <v>0</v>
      </c>
      <c r="X18" s="45">
        <f t="shared" si="4"/>
        <v>0</v>
      </c>
    </row>
    <row r="19" spans="1:24" ht="28.5" customHeight="1" x14ac:dyDescent="0.2">
      <c r="A19" s="46" t="str">
        <f>+'[1]Access-Mai'!A19</f>
        <v>12104</v>
      </c>
      <c r="B19" s="47" t="str">
        <f>+'[1]Access-Mai'!B19</f>
        <v>TRIBUNAL REGIONAL FEDERAL DA 3A. REGIAO</v>
      </c>
      <c r="C19" s="46" t="str">
        <f>CONCATENATE('[1]Access-Mai'!C19,".",'[1]Access-Mai'!D19)</f>
        <v>02.331</v>
      </c>
      <c r="D19" s="46" t="str">
        <f>CONCATENATE('[1]Access-Mai'!E19,".",'[1]Access-Mai'!G19)</f>
        <v>0033.2004</v>
      </c>
      <c r="E19" s="47" t="str">
        <f>+'[1]Access-Mai'!F19</f>
        <v>PROGRAMA DE GESTAO E MANUTENCAO DO PODER JUDICIARIO</v>
      </c>
      <c r="F19" s="47" t="str">
        <f>+'[1]Access-Mai'!H19</f>
        <v>ASSISTENCIA MEDICA E ODONTOLOGICA AOS SERVIDORES CIVIS, EMPR</v>
      </c>
      <c r="G19" s="46" t="str">
        <f>IF('[1]Access-Mai'!I19="1","F","S")</f>
        <v>F</v>
      </c>
      <c r="H19" s="46" t="str">
        <f>+'[1]Access-Mai'!J19</f>
        <v>1000</v>
      </c>
      <c r="I19" s="47" t="str">
        <f>+'[1]Access-Mai'!K19</f>
        <v>RECURSOS LIVRES DA UNIAO</v>
      </c>
      <c r="J19" s="46" t="str">
        <f>+'[1]Access-Mai'!L19</f>
        <v>3</v>
      </c>
      <c r="K19" s="42"/>
      <c r="L19" s="42"/>
      <c r="M19" s="42"/>
      <c r="N19" s="42">
        <f t="shared" si="0"/>
        <v>0</v>
      </c>
      <c r="O19" s="42">
        <v>0</v>
      </c>
      <c r="P19" s="42">
        <f>'[1]Access-Mai'!M19-'[1]Access-Mai'!N19</f>
        <v>38347907</v>
      </c>
      <c r="Q19" s="42">
        <f>'[1]Access-Mai'!O19</f>
        <v>0</v>
      </c>
      <c r="R19" s="42">
        <f t="shared" si="1"/>
        <v>38347907</v>
      </c>
      <c r="S19" s="42">
        <f>'[1]Access-Mai'!P19</f>
        <v>36533352.990000002</v>
      </c>
      <c r="T19" s="45">
        <f t="shared" si="2"/>
        <v>0.95268179799226071</v>
      </c>
      <c r="U19" s="42">
        <f>'[1]Access-Mai'!Q19</f>
        <v>13334626.5</v>
      </c>
      <c r="V19" s="45">
        <f t="shared" si="3"/>
        <v>0.34772762174477995</v>
      </c>
      <c r="W19" s="42">
        <f>'[1]Access-Mai'!R19</f>
        <v>7347369.2300000004</v>
      </c>
      <c r="X19" s="45">
        <f t="shared" si="4"/>
        <v>0.19159765955414465</v>
      </c>
    </row>
    <row r="20" spans="1:24" ht="28.5" customHeight="1" x14ac:dyDescent="0.2">
      <c r="A20" s="46" t="str">
        <f>+'[1]Access-Mai'!A20</f>
        <v>12104</v>
      </c>
      <c r="B20" s="47" t="str">
        <f>+'[1]Access-Mai'!B20</f>
        <v>TRIBUNAL REGIONAL FEDERAL DA 3A. REGIAO</v>
      </c>
      <c r="C20" s="46" t="str">
        <f>CONCATENATE('[1]Access-Mai'!C20,".",'[1]Access-Mai'!D20)</f>
        <v>02.331</v>
      </c>
      <c r="D20" s="46" t="str">
        <f>CONCATENATE('[1]Access-Mai'!E20,".",'[1]Access-Mai'!G20)</f>
        <v>0033.212B</v>
      </c>
      <c r="E20" s="47" t="str">
        <f>+'[1]Access-Mai'!F20</f>
        <v>PROGRAMA DE GESTAO E MANUTENCAO DO PODER JUDICIARIO</v>
      </c>
      <c r="F20" s="47" t="str">
        <f>+'[1]Access-Mai'!H20</f>
        <v>BENEFICIOS OBRIGATORIOS AOS SERVIDORES CIVIS, EMPREGADOS, MI</v>
      </c>
      <c r="G20" s="46" t="str">
        <f>IF('[1]Access-Mai'!I20="1","F","S")</f>
        <v>F</v>
      </c>
      <c r="H20" s="46" t="str">
        <f>+'[1]Access-Mai'!J20</f>
        <v>1000</v>
      </c>
      <c r="I20" s="47" t="str">
        <f>+'[1]Access-Mai'!K20</f>
        <v>RECURSOS LIVRES DA UNIAO</v>
      </c>
      <c r="J20" s="46" t="str">
        <f>+'[1]Access-Mai'!L20</f>
        <v>3</v>
      </c>
      <c r="K20" s="42"/>
      <c r="L20" s="42"/>
      <c r="M20" s="42"/>
      <c r="N20" s="42">
        <f t="shared" si="0"/>
        <v>0</v>
      </c>
      <c r="O20" s="42">
        <v>0</v>
      </c>
      <c r="P20" s="42">
        <f>'[1]Access-Mai'!M20-'[1]Access-Mai'!N20</f>
        <v>29167054.399999999</v>
      </c>
      <c r="Q20" s="42">
        <f>'[1]Access-Mai'!O20</f>
        <v>0</v>
      </c>
      <c r="R20" s="42">
        <f t="shared" si="1"/>
        <v>29167054.399999999</v>
      </c>
      <c r="S20" s="42">
        <f>'[1]Access-Mai'!P20</f>
        <v>29167054.399999999</v>
      </c>
      <c r="T20" s="45">
        <f t="shared" si="2"/>
        <v>1</v>
      </c>
      <c r="U20" s="42">
        <f>'[1]Access-Mai'!Q20</f>
        <v>14410623.140000001</v>
      </c>
      <c r="V20" s="45">
        <f t="shared" si="3"/>
        <v>0.4940719396059412</v>
      </c>
      <c r="W20" s="42">
        <f>'[1]Access-Mai'!R20</f>
        <v>14410623.140000001</v>
      </c>
      <c r="X20" s="45">
        <f t="shared" si="4"/>
        <v>0.4940719396059412</v>
      </c>
    </row>
    <row r="21" spans="1:24" ht="28.5" customHeight="1" x14ac:dyDescent="0.2">
      <c r="A21" s="46" t="str">
        <f>+'[1]Access-Mai'!A21</f>
        <v>12104</v>
      </c>
      <c r="B21" s="47" t="str">
        <f>+'[1]Access-Mai'!B21</f>
        <v>TRIBUNAL REGIONAL FEDERAL DA 3A. REGIAO</v>
      </c>
      <c r="C21" s="46" t="str">
        <f>CONCATENATE('[1]Access-Mai'!C21,".",'[1]Access-Mai'!D21)</f>
        <v>02.846</v>
      </c>
      <c r="D21" s="46" t="str">
        <f>CONCATENATE('[1]Access-Mai'!E21,".",'[1]Access-Mai'!G21)</f>
        <v>0033.09HB</v>
      </c>
      <c r="E21" s="47" t="str">
        <f>+'[1]Access-Mai'!F21</f>
        <v>PROGRAMA DE GESTAO E MANUTENCAO DO PODER JUDICIARIO</v>
      </c>
      <c r="F21" s="47" t="str">
        <f>+'[1]Access-Mai'!H21</f>
        <v>CONTRIBUICAO DA UNIAO, DE SUAS AUTARQUIAS E FUNDACOES PARA O</v>
      </c>
      <c r="G21" s="46" t="str">
        <f>IF('[1]Access-Mai'!I21="1","F","S")</f>
        <v>F</v>
      </c>
      <c r="H21" s="46" t="str">
        <f>+'[1]Access-Mai'!J21</f>
        <v>1000</v>
      </c>
      <c r="I21" s="47" t="str">
        <f>+'[1]Access-Mai'!K21</f>
        <v>RECURSOS LIVRES DA UNIAO</v>
      </c>
      <c r="J21" s="46" t="str">
        <f>+'[1]Access-Mai'!L21</f>
        <v>1</v>
      </c>
      <c r="K21" s="42"/>
      <c r="L21" s="42"/>
      <c r="M21" s="42"/>
      <c r="N21" s="42">
        <f t="shared" si="0"/>
        <v>0</v>
      </c>
      <c r="O21" s="42">
        <v>0</v>
      </c>
      <c r="P21" s="42">
        <f>'[1]Access-Mai'!M21-'[1]Access-Mai'!N21</f>
        <v>34902979.219999999</v>
      </c>
      <c r="Q21" s="42">
        <f>'[1]Access-Mai'!O21</f>
        <v>0</v>
      </c>
      <c r="R21" s="42">
        <f t="shared" si="1"/>
        <v>34902979.219999999</v>
      </c>
      <c r="S21" s="42">
        <f>'[1]Access-Mai'!P21</f>
        <v>34902979.219999999</v>
      </c>
      <c r="T21" s="45">
        <f t="shared" si="2"/>
        <v>1</v>
      </c>
      <c r="U21" s="42">
        <f>'[1]Access-Mai'!Q21</f>
        <v>34902979.219999999</v>
      </c>
      <c r="V21" s="45">
        <f t="shared" si="3"/>
        <v>1</v>
      </c>
      <c r="W21" s="42">
        <f>'[1]Access-Mai'!R21</f>
        <v>34902979.219999999</v>
      </c>
      <c r="X21" s="45">
        <f t="shared" si="4"/>
        <v>1</v>
      </c>
    </row>
    <row r="22" spans="1:24" ht="28.5" customHeight="1" x14ac:dyDescent="0.2">
      <c r="A22" s="46" t="str">
        <f>+'[1]Access-Mai'!A22</f>
        <v>12104</v>
      </c>
      <c r="B22" s="47" t="str">
        <f>+'[1]Access-Mai'!B22</f>
        <v>TRIBUNAL REGIONAL FEDERAL DA 3A. REGIAO</v>
      </c>
      <c r="C22" s="46" t="str">
        <f>CONCATENATE('[1]Access-Mai'!C22,".",'[1]Access-Mai'!D22)</f>
        <v>09.272</v>
      </c>
      <c r="D22" s="46" t="str">
        <f>CONCATENATE('[1]Access-Mai'!E22,".",'[1]Access-Mai'!G22)</f>
        <v>0033.0181</v>
      </c>
      <c r="E22" s="47" t="str">
        <f>+'[1]Access-Mai'!F22</f>
        <v>PROGRAMA DE GESTAO E MANUTENCAO DO PODER JUDICIARIO</v>
      </c>
      <c r="F22" s="47" t="str">
        <f>+'[1]Access-Mai'!H22</f>
        <v>APOSENTADORIAS E PENSOES CIVIS DA UNIAO</v>
      </c>
      <c r="G22" s="46" t="str">
        <f>IF('[1]Access-Mai'!I22="1","F","S")</f>
        <v>S</v>
      </c>
      <c r="H22" s="46" t="str">
        <f>+'[1]Access-Mai'!J22</f>
        <v>1056</v>
      </c>
      <c r="I22" s="47" t="str">
        <f>+'[1]Access-Mai'!K22</f>
        <v>BENEFICIOS DO RPPS DA UNIAO</v>
      </c>
      <c r="J22" s="46" t="str">
        <f>+'[1]Access-Mai'!L22</f>
        <v>1</v>
      </c>
      <c r="K22" s="42"/>
      <c r="L22" s="42"/>
      <c r="M22" s="42"/>
      <c r="N22" s="42">
        <f t="shared" si="0"/>
        <v>0</v>
      </c>
      <c r="O22" s="42">
        <v>0</v>
      </c>
      <c r="P22" s="42">
        <f>'[1]Access-Mai'!M22-'[1]Access-Mai'!N22</f>
        <v>81553548.829999998</v>
      </c>
      <c r="Q22" s="42">
        <f>'[1]Access-Mai'!O22</f>
        <v>0</v>
      </c>
      <c r="R22" s="42">
        <f t="shared" si="1"/>
        <v>81553548.829999998</v>
      </c>
      <c r="S22" s="42">
        <f>'[1]Access-Mai'!P22</f>
        <v>81505390.980000004</v>
      </c>
      <c r="T22" s="45">
        <f t="shared" si="2"/>
        <v>0.99940949412145896</v>
      </c>
      <c r="U22" s="42">
        <f>'[1]Access-Mai'!Q22</f>
        <v>81505390.980000004</v>
      </c>
      <c r="V22" s="45">
        <f t="shared" si="3"/>
        <v>0.99940949412145896</v>
      </c>
      <c r="W22" s="42">
        <f>'[1]Access-Mai'!R22</f>
        <v>76933654.060000002</v>
      </c>
      <c r="X22" s="45">
        <f t="shared" si="4"/>
        <v>0.94335139504927912</v>
      </c>
    </row>
    <row r="23" spans="1:24" ht="28.5" customHeight="1" x14ac:dyDescent="0.2">
      <c r="A23" s="46" t="str">
        <f>+'[1]Access-Mai'!A23</f>
        <v>12104</v>
      </c>
      <c r="B23" s="47" t="str">
        <f>+'[1]Access-Mai'!B23</f>
        <v>TRIBUNAL REGIONAL FEDERAL DA 3A. REGIAO</v>
      </c>
      <c r="C23" s="46" t="str">
        <f>CONCATENATE('[1]Access-Mai'!C23,".",'[1]Access-Mai'!D23)</f>
        <v>28.846</v>
      </c>
      <c r="D23" s="46" t="str">
        <f>CONCATENATE('[1]Access-Mai'!E23,".",'[1]Access-Mai'!G23)</f>
        <v>0909.00S6</v>
      </c>
      <c r="E23" s="47" t="str">
        <f>+'[1]Access-Mai'!F23</f>
        <v>OPERACOES ESPECIAIS: OUTROS ENCARGOS ESPECIAIS</v>
      </c>
      <c r="F23" s="47" t="str">
        <f>+'[1]Access-Mai'!H23</f>
        <v>BENEFICIO ESPECIAL - LEI N. 12.618, DE 2012</v>
      </c>
      <c r="G23" s="46" t="str">
        <f>IF('[1]Access-Mai'!I23="1","F","S")</f>
        <v>F</v>
      </c>
      <c r="H23" s="46" t="str">
        <f>+'[1]Access-Mai'!J23</f>
        <v>1000</v>
      </c>
      <c r="I23" s="47" t="str">
        <f>+'[1]Access-Mai'!K23</f>
        <v>RECURSOS LIVRES DA UNIAO</v>
      </c>
      <c r="J23" s="46" t="str">
        <f>+'[1]Access-Mai'!L23</f>
        <v>1</v>
      </c>
      <c r="K23" s="42"/>
      <c r="L23" s="42"/>
      <c r="M23" s="42"/>
      <c r="N23" s="42">
        <f t="shared" si="0"/>
        <v>0</v>
      </c>
      <c r="O23" s="42">
        <v>0</v>
      </c>
      <c r="P23" s="42">
        <f>'[1]Access-Mai'!M23-'[1]Access-Mai'!N23</f>
        <v>166122.04999999999</v>
      </c>
      <c r="Q23" s="42">
        <f>'[1]Access-Mai'!O23</f>
        <v>0</v>
      </c>
      <c r="R23" s="42">
        <f t="shared" si="1"/>
        <v>166122.04999999999</v>
      </c>
      <c r="S23" s="42">
        <f>'[1]Access-Mai'!P23</f>
        <v>166122.04999999999</v>
      </c>
      <c r="T23" s="45">
        <f t="shared" si="2"/>
        <v>1</v>
      </c>
      <c r="U23" s="42">
        <f>'[1]Access-Mai'!Q23</f>
        <v>166122.04999999999</v>
      </c>
      <c r="V23" s="45">
        <f t="shared" si="3"/>
        <v>1</v>
      </c>
      <c r="W23" s="42">
        <f>'[1]Access-Mai'!R23</f>
        <v>166122.04999999999</v>
      </c>
      <c r="X23" s="45">
        <f t="shared" si="4"/>
        <v>1</v>
      </c>
    </row>
    <row r="24" spans="1:24" ht="28.5" customHeight="1" thickBot="1" x14ac:dyDescent="0.25">
      <c r="A24" s="46" t="str">
        <f>+'[1]Access-Mai'!A24</f>
        <v>12104</v>
      </c>
      <c r="B24" s="47" t="str">
        <f>+'[1]Access-Mai'!B24</f>
        <v>TRIBUNAL REGIONAL FEDERAL DA 3A. REGIAO</v>
      </c>
      <c r="C24" s="46" t="str">
        <f>CONCATENATE('[1]Access-Mai'!C24,".",'[1]Access-Mai'!D24)</f>
        <v>28.846</v>
      </c>
      <c r="D24" s="46" t="str">
        <f>CONCATENATE('[1]Access-Mai'!E24,".",'[1]Access-Mai'!G24)</f>
        <v>0909.0536</v>
      </c>
      <c r="E24" s="47" t="str">
        <f>+'[1]Access-Mai'!F24</f>
        <v>OPERACOES ESPECIAIS: OUTROS ENCARGOS ESPECIAIS</v>
      </c>
      <c r="F24" s="47" t="str">
        <f>+'[1]Access-Mai'!H24</f>
        <v>BENEFICIOS DE LEGISLACAO ESPECIAL</v>
      </c>
      <c r="G24" s="46" t="str">
        <f>IF('[1]Access-Mai'!I24="1","F","S")</f>
        <v>S</v>
      </c>
      <c r="H24" s="46" t="str">
        <f>+'[1]Access-Mai'!J24</f>
        <v>1000</v>
      </c>
      <c r="I24" s="47" t="str">
        <f>+'[1]Access-Mai'!K24</f>
        <v>RECURSOS LIVRES DA UNIAO</v>
      </c>
      <c r="J24" s="46" t="str">
        <f>+'[1]Access-Mai'!L24</f>
        <v>3</v>
      </c>
      <c r="K24" s="42"/>
      <c r="L24" s="42"/>
      <c r="M24" s="42"/>
      <c r="N24" s="42">
        <f t="shared" si="0"/>
        <v>0</v>
      </c>
      <c r="O24" s="42">
        <v>0</v>
      </c>
      <c r="P24" s="42">
        <f>'[1]Access-Mai'!M24-'[1]Access-Mai'!N24</f>
        <v>30000</v>
      </c>
      <c r="Q24" s="42">
        <f>'[1]Access-Mai'!O24</f>
        <v>0</v>
      </c>
      <c r="R24" s="42">
        <f t="shared" si="1"/>
        <v>30000</v>
      </c>
      <c r="S24" s="42">
        <f>'[1]Access-Mai'!P24</f>
        <v>30000</v>
      </c>
      <c r="T24" s="45">
        <f t="shared" si="2"/>
        <v>1</v>
      </c>
      <c r="U24" s="42">
        <f>'[1]Access-Mai'!Q24</f>
        <v>11061.29</v>
      </c>
      <c r="V24" s="45">
        <f t="shared" si="3"/>
        <v>0.36870966666666671</v>
      </c>
      <c r="W24" s="42">
        <f>'[1]Access-Mai'!R24</f>
        <v>11061.29</v>
      </c>
      <c r="X24" s="45">
        <f t="shared" si="4"/>
        <v>0.36870966666666671</v>
      </c>
    </row>
    <row r="25" spans="1:24" ht="28.5" customHeight="1" thickBot="1" x14ac:dyDescent="0.25">
      <c r="A25" s="56" t="s">
        <v>48</v>
      </c>
      <c r="B25" s="57"/>
      <c r="C25" s="57"/>
      <c r="D25" s="57"/>
      <c r="E25" s="57"/>
      <c r="F25" s="57"/>
      <c r="G25" s="57"/>
      <c r="H25" s="57"/>
      <c r="I25" s="57"/>
      <c r="J25" s="58"/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f>SUM(P10:P24)</f>
        <v>496075530.17999995</v>
      </c>
      <c r="Q25" s="59">
        <f>SUM(Q10:Q24)</f>
        <v>27200</v>
      </c>
      <c r="R25" s="59">
        <f>SUM(R10:R24)</f>
        <v>496102730.17999995</v>
      </c>
      <c r="S25" s="59">
        <f>SUM(S10:S24)</f>
        <v>454088714.56999999</v>
      </c>
      <c r="T25" s="60">
        <f t="shared" si="2"/>
        <v>0.91531186374492213</v>
      </c>
      <c r="U25" s="59">
        <f>SUM(U10:U24)</f>
        <v>368572579.30000007</v>
      </c>
      <c r="V25" s="60">
        <f t="shared" si="3"/>
        <v>0.74293600272320948</v>
      </c>
      <c r="W25" s="59">
        <f>SUM(W10:W24)</f>
        <v>345027548.72000003</v>
      </c>
      <c r="X25" s="60">
        <f t="shared" si="4"/>
        <v>0.69547601279036375</v>
      </c>
    </row>
    <row r="26" spans="1:24" ht="12.75" x14ac:dyDescent="0.2">
      <c r="A26" s="61" t="s">
        <v>49</v>
      </c>
      <c r="B26" s="61"/>
      <c r="C26" s="61"/>
      <c r="D26" s="61"/>
      <c r="E26" s="61"/>
      <c r="F26" s="61"/>
      <c r="G26" s="61"/>
      <c r="H26" s="62"/>
      <c r="I26" s="62"/>
      <c r="J26" s="62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3"/>
      <c r="V26" s="61"/>
      <c r="W26" s="63"/>
      <c r="X26" s="61"/>
    </row>
    <row r="27" spans="1:24" ht="12.75" x14ac:dyDescent="0.2">
      <c r="A27" s="61" t="s">
        <v>50</v>
      </c>
      <c r="B27" s="64"/>
      <c r="C27" s="61"/>
      <c r="D27" s="61"/>
      <c r="E27" s="61"/>
      <c r="F27" s="61"/>
      <c r="G27" s="61"/>
      <c r="H27" s="62"/>
      <c r="I27" s="62"/>
      <c r="J27" s="62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3"/>
      <c r="V27" s="61"/>
      <c r="W27" s="63"/>
      <c r="X27" s="61"/>
    </row>
    <row r="28" spans="1:24" ht="12.75" x14ac:dyDescent="0.2">
      <c r="A28" s="61"/>
      <c r="B28" s="64"/>
      <c r="C28" s="61"/>
      <c r="D28" s="61"/>
      <c r="E28" s="61"/>
      <c r="F28" s="61"/>
      <c r="G28" s="61"/>
      <c r="H28" s="62"/>
      <c r="I28" s="62"/>
      <c r="J28" s="62"/>
      <c r="K28" s="61"/>
      <c r="L28" s="61"/>
      <c r="M28" s="61"/>
      <c r="N28" s="65"/>
      <c r="O28" s="61"/>
      <c r="P28" s="61"/>
      <c r="Q28" s="61"/>
      <c r="R28" s="61"/>
      <c r="S28" s="61"/>
      <c r="T28" s="61"/>
      <c r="U28" s="63"/>
      <c r="V28" s="61"/>
      <c r="W28" s="63"/>
      <c r="X28" s="61"/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2024-06-19T15:07:40Z</dcterms:created>
  <dcterms:modified xsi:type="dcterms:W3CDTF">2024-06-19T15:08:34Z</dcterms:modified>
</cp:coreProperties>
</file>