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7 Julho\Publicacao internet TRF\Anexo II\090029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1" l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T22" i="1" s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V19" i="1" s="1"/>
  <c r="S19" i="1"/>
  <c r="R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T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T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T10" i="1" s="1"/>
  <c r="J10" i="1"/>
  <c r="I10" i="1"/>
  <c r="H10" i="1"/>
  <c r="G10" i="1"/>
  <c r="F10" i="1"/>
  <c r="E10" i="1"/>
  <c r="D10" i="1"/>
  <c r="C10" i="1"/>
  <c r="B10" i="1"/>
  <c r="A10" i="1"/>
  <c r="V22" i="1" l="1"/>
  <c r="R23" i="1"/>
  <c r="Q25" i="1"/>
  <c r="R15" i="1"/>
  <c r="P25" i="1"/>
  <c r="R18" i="1"/>
  <c r="X18" i="1" s="1"/>
  <c r="R21" i="1"/>
  <c r="X21" i="1" s="1"/>
  <c r="R24" i="1"/>
  <c r="V24" i="1" s="1"/>
  <c r="V16" i="1"/>
  <c r="S25" i="1"/>
  <c r="R11" i="1"/>
  <c r="V11" i="1" s="1"/>
  <c r="V13" i="1"/>
  <c r="R14" i="1"/>
  <c r="T19" i="1"/>
  <c r="V21" i="1"/>
  <c r="T21" i="1"/>
  <c r="X20" i="1"/>
  <c r="V20" i="1"/>
  <c r="T20" i="1"/>
  <c r="X24" i="1"/>
  <c r="X23" i="1"/>
  <c r="V23" i="1"/>
  <c r="T23" i="1"/>
  <c r="X15" i="1"/>
  <c r="V15" i="1"/>
  <c r="T15" i="1"/>
  <c r="X14" i="1"/>
  <c r="V14" i="1"/>
  <c r="T14" i="1"/>
  <c r="X17" i="1"/>
  <c r="V17" i="1"/>
  <c r="T17" i="1"/>
  <c r="R12" i="1"/>
  <c r="X16" i="1"/>
  <c r="X19" i="1"/>
  <c r="X22" i="1"/>
  <c r="X10" i="1"/>
  <c r="X13" i="1"/>
  <c r="W25" i="1"/>
  <c r="U25" i="1"/>
  <c r="V10" i="1"/>
  <c r="R25" i="1" l="1"/>
  <c r="V18" i="1"/>
  <c r="T18" i="1"/>
  <c r="X11" i="1"/>
  <c r="T24" i="1"/>
  <c r="T11" i="1"/>
  <c r="T25" i="1"/>
  <c r="V25" i="1"/>
  <c r="X25" i="1"/>
  <c r="X12" i="1"/>
  <c r="V12" i="1"/>
  <c r="T1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<sst xmlns="http://schemas.openxmlformats.org/spreadsheetml/2006/main" count="55" uniqueCount="51">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</sst>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164" fontId="4" fillId="0" borderId="14" xfId="3" applyNumberFormat="1" applyFont="1" applyFill="1" applyBorder="1" applyAlignment="1">
      <alignment horizontal="center" vertical="center" wrapText="1"/>
    </xf>
    <xf numFmtId="164" fontId="4" fillId="0" borderId="11" xfId="3" applyNumberFormat="1" applyFont="1" applyFill="1" applyBorder="1" applyAlignment="1">
      <alignment horizontal="center" vertical="center" wrapText="1"/>
    </xf>
    <xf numFmtId="166" fontId="4" fillId="0" borderId="11" xfId="4" applyNumberFormat="1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164" fontId="4" fillId="0" borderId="20" xfId="3" applyNumberFormat="1" applyFont="1" applyFill="1" applyBorder="1" applyAlignment="1">
      <alignment horizontal="center" vertical="center" wrapText="1"/>
    </xf>
    <xf numFmtId="166" fontId="4" fillId="0" borderId="19" xfId="4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center" vertical="center" wrapText="1"/>
    </xf>
    <xf numFmtId="2" fontId="2" fillId="0" borderId="21" xfId="2" applyNumberFormat="1" applyFont="1" applyFill="1" applyBorder="1" applyAlignment="1">
      <alignment horizontal="left" vertical="center" wrapText="1"/>
    </xf>
    <xf numFmtId="2" fontId="2" fillId="0" borderId="22" xfId="2" applyNumberFormat="1" applyFont="1" applyFill="1" applyBorder="1" applyAlignment="1">
      <alignment vertical="center" wrapText="1"/>
    </xf>
    <xf numFmtId="2" fontId="2" fillId="0" borderId="21" xfId="2" applyNumberFormat="1" applyFont="1" applyFill="1" applyBorder="1" applyAlignment="1">
      <alignment vertical="center" wrapText="1"/>
    </xf>
    <xf numFmtId="166" fontId="5" fillId="0" borderId="23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Fill="1" applyBorder="1" applyAlignment="1">
      <alignment horizontal="right" vertical="center"/>
    </xf>
    <xf numFmtId="164" fontId="5" fillId="0" borderId="23" xfId="3" applyNumberFormat="1" applyFont="1" applyBorder="1" applyAlignment="1">
      <alignment horizontal="right" vertical="center"/>
    </xf>
    <xf numFmtId="2" fontId="2" fillId="0" borderId="23" xfId="2" applyNumberFormat="1" applyFont="1" applyFill="1" applyBorder="1" applyAlignment="1">
      <alignment horizontal="center" vertical="center" wrapText="1"/>
    </xf>
    <xf numFmtId="2" fontId="2" fillId="0" borderId="23" xfId="2" applyNumberFormat="1" applyFont="1" applyFill="1" applyBorder="1" applyAlignment="1">
      <alignment horizontal="left" vertical="center" wrapText="1"/>
    </xf>
    <xf numFmtId="2" fontId="2" fillId="0" borderId="24" xfId="2" applyNumberFormat="1" applyFont="1" applyFill="1" applyBorder="1" applyAlignment="1">
      <alignment vertical="center" wrapText="1"/>
    </xf>
    <xf numFmtId="2" fontId="2" fillId="0" borderId="23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horizontal="center" vertical="center" wrapText="1"/>
    </xf>
    <xf numFmtId="2" fontId="2" fillId="0" borderId="9" xfId="2" applyNumberFormat="1" applyFont="1" applyFill="1" applyBorder="1" applyAlignment="1">
      <alignment horizontal="left" vertical="center" wrapText="1"/>
    </xf>
    <xf numFmtId="2" fontId="2" fillId="0" borderId="9" xfId="2" applyNumberFormat="1" applyFont="1" applyFill="1" applyBorder="1" applyAlignment="1">
      <alignment horizontal="center" vertical="center" wrapText="1"/>
    </xf>
    <xf numFmtId="2" fontId="2" fillId="0" borderId="26" xfId="2" applyNumberFormat="1" applyFont="1" applyFill="1" applyBorder="1" applyAlignment="1">
      <alignment vertical="center" wrapText="1"/>
    </xf>
    <xf numFmtId="2" fontId="2" fillId="0" borderId="25" xfId="2" applyNumberFormat="1" applyFont="1" applyFill="1" applyBorder="1" applyAlignment="1">
      <alignment vertical="center" wrapText="1"/>
    </xf>
    <xf numFmtId="2" fontId="2" fillId="0" borderId="27" xfId="2" applyNumberFormat="1" applyFont="1" applyFill="1" applyBorder="1" applyAlignment="1">
      <alignment horizontal="left" vertical="center" wrapText="1"/>
    </xf>
    <xf numFmtId="2" fontId="4" fillId="0" borderId="5" xfId="2" applyNumberFormat="1" applyFont="1" applyFill="1" applyBorder="1" applyAlignment="1">
      <alignment horizontal="center" vertical="center" wrapText="1"/>
    </xf>
    <xf numFmtId="2" fontId="4" fillId="0" borderId="28" xfId="2" applyNumberFormat="1" applyFont="1" applyFill="1" applyBorder="1" applyAlignment="1">
      <alignment horizontal="center" vertical="center" wrapText="1"/>
    </xf>
    <xf numFmtId="2" fontId="4" fillId="0" borderId="6" xfId="2" applyNumberFormat="1" applyFont="1" applyFill="1" applyBorder="1" applyAlignment="1">
      <alignment horizontal="center" vertical="center" wrapText="1"/>
    </xf>
    <xf numFmtId="166" fontId="5" fillId="0" borderId="29" xfId="4" applyNumberFormat="1" applyFont="1" applyBorder="1" applyAlignment="1">
      <alignment horizontal="right" vertical="center"/>
    </xf>
    <xf numFmtId="164" fontId="5" fillId="0" borderId="29" xfId="3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ccess-Mai"/>
      <sheetName val="Access-Jan"/>
      <sheetName val="Access-Fev"/>
      <sheetName val="Access-Mar"/>
      <sheetName val="Jul"/>
      <sheetName val="Access-Jun"/>
      <sheetName val="Access-Abr"/>
      <sheetName val="Access-J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40800</v>
          </cell>
          <cell r="P10">
            <v>34000</v>
          </cell>
          <cell r="Q10">
            <v>34000</v>
          </cell>
          <cell r="R10">
            <v>32130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15000</v>
          </cell>
          <cell r="P11">
            <v>15000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16039114</v>
          </cell>
          <cell r="P12">
            <v>10052395.199999999</v>
          </cell>
          <cell r="Q12">
            <v>3149513.7</v>
          </cell>
          <cell r="R12">
            <v>3128849.16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62831736.18</v>
          </cell>
          <cell r="N13">
            <v>679059</v>
          </cell>
          <cell r="P13">
            <v>50756650.740000002</v>
          </cell>
          <cell r="Q13">
            <v>23069182.309999999</v>
          </cell>
          <cell r="R13">
            <v>20999876.16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9261186</v>
          </cell>
          <cell r="P14">
            <v>9261186</v>
          </cell>
          <cell r="Q14">
            <v>4710824.54</v>
          </cell>
          <cell r="R14">
            <v>3977470.86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284974666.63999999</v>
          </cell>
          <cell r="P15">
            <v>284949600.00999999</v>
          </cell>
          <cell r="Q15">
            <v>284949600.00999999</v>
          </cell>
          <cell r="R15">
            <v>275813176.36000001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85329</v>
          </cell>
          <cell r="P16">
            <v>85329</v>
          </cell>
          <cell r="Q16">
            <v>51613.85</v>
          </cell>
          <cell r="R16">
            <v>51613.85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15404786</v>
          </cell>
          <cell r="P17">
            <v>569615.57999999996</v>
          </cell>
          <cell r="Q17">
            <v>85801.52</v>
          </cell>
          <cell r="R17">
            <v>8533.81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20000</v>
          </cell>
          <cell r="P18">
            <v>14082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38347907</v>
          </cell>
          <cell r="P19">
            <v>36534083.460000001</v>
          </cell>
          <cell r="Q19">
            <v>19039677.539999999</v>
          </cell>
          <cell r="R19">
            <v>18203831.5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29204383.640000001</v>
          </cell>
          <cell r="P20">
            <v>29204383.640000001</v>
          </cell>
          <cell r="Q20">
            <v>20028944.710000001</v>
          </cell>
          <cell r="R20">
            <v>20028944.710000001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48826876.039999999</v>
          </cell>
          <cell r="P21">
            <v>48826876.039999999</v>
          </cell>
          <cell r="Q21">
            <v>48826876.039999999</v>
          </cell>
          <cell r="R21">
            <v>48826876.039999999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112120519</v>
          </cell>
          <cell r="P22">
            <v>112120519</v>
          </cell>
          <cell r="Q22">
            <v>112120519</v>
          </cell>
          <cell r="R22">
            <v>108598353.13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- LEI N. 12.618, DE 2012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232570.87</v>
          </cell>
          <cell r="P23">
            <v>232570.87</v>
          </cell>
          <cell r="Q23">
            <v>232570.87</v>
          </cell>
          <cell r="R23">
            <v>232570.87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0536</v>
          </cell>
          <cell r="H24" t="str">
            <v>BENEFICIOS DE LEGISLACAO ESPECIAL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30000</v>
          </cell>
          <cell r="P24">
            <v>30000</v>
          </cell>
          <cell r="Q24">
            <v>15428.89</v>
          </cell>
          <cell r="R24">
            <v>15428.89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ColWidth="9.140625" defaultRowHeight="25.5" customHeight="1" x14ac:dyDescent="0.2"/>
  <cols>
    <col min="1" max="1" width="17.7109375" style="66" customWidth="1"/>
    <col min="2" max="2" width="35.7109375" style="66" customWidth="1"/>
    <col min="3" max="4" width="15.7109375" style="66" customWidth="1"/>
    <col min="5" max="6" width="55.7109375" style="66" customWidth="1"/>
    <col min="7" max="8" width="8.7109375" style="67" customWidth="1"/>
    <col min="9" max="9" width="35.7109375" style="67" customWidth="1"/>
    <col min="10" max="10" width="8.7109375" style="67" customWidth="1"/>
    <col min="11" max="15" width="16.7109375" style="67" customWidth="1"/>
    <col min="16" max="16" width="16.7109375" style="68" customWidth="1"/>
    <col min="17" max="17" width="16.7109375" style="67" customWidth="1"/>
    <col min="18" max="18" width="16.7109375" style="68" customWidth="1"/>
    <col min="19" max="19" width="16.7109375" style="67" customWidth="1"/>
    <col min="20" max="20" width="8.7109375" style="68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28515625" style="5" bestFit="1" customWidth="1"/>
    <col min="26" max="26" width="11" style="5" bestFit="1" customWidth="1"/>
    <col min="27" max="27" width="12.5703125" style="5" bestFit="1" customWidth="1"/>
    <col min="28" max="28" width="65.7109375" style="5" bestFit="1" customWidth="1"/>
    <col min="29" max="29" width="9.42578125" style="5" customWidth="1"/>
    <col min="30" max="30" width="39.5703125" style="5" bestFit="1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45474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8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8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8.5" customHeight="1" x14ac:dyDescent="0.2">
      <c r="A10" s="38" t="str">
        <f>+'[1]Access-Jul'!A10</f>
        <v>11101</v>
      </c>
      <c r="B10" s="39" t="str">
        <f>+'[1]Access-Jul'!B10</f>
        <v>SUPERIOR TRIBUNAL DE JUSTICA</v>
      </c>
      <c r="C10" s="38" t="str">
        <f>CONCATENATE('[1]Access-Jul'!C10,".",'[1]Access-Jul'!D10)</f>
        <v>02.128</v>
      </c>
      <c r="D10" s="38" t="str">
        <f>CONCATENATE('[1]Access-Jul'!E10,".",'[1]Access-Jul'!G10)</f>
        <v>0033.20G2</v>
      </c>
      <c r="E10" s="39" t="str">
        <f>+'[1]Access-Jul'!F10</f>
        <v>PROGRAMA DE GESTAO E MANUTENCAO DO PODER JUDICIARIO</v>
      </c>
      <c r="F10" s="40" t="str">
        <f>+'[1]Access-Jul'!H10</f>
        <v>FORMACAO E APERFEICOAMENTO DE MAGISTRADOS</v>
      </c>
      <c r="G10" s="38" t="str">
        <f>IF('[1]Access-Jul'!I10="1","F","S")</f>
        <v>F</v>
      </c>
      <c r="H10" s="38" t="str">
        <f>+'[1]Access-Jul'!J10</f>
        <v>1000</v>
      </c>
      <c r="I10" s="41" t="str">
        <f>+'[1]Access-Jul'!K10</f>
        <v>RECURSOS LIVRES DA UNIAO</v>
      </c>
      <c r="J10" s="38" t="str">
        <f>+'[1]Access-Jul'!L10</f>
        <v>3</v>
      </c>
      <c r="K10" s="42"/>
      <c r="L10" s="42"/>
      <c r="M10" s="42"/>
      <c r="N10" s="42">
        <f>+K10+L10-M10</f>
        <v>0</v>
      </c>
      <c r="O10" s="42">
        <v>0</v>
      </c>
      <c r="P10" s="42">
        <f>'[1]Access-Jul'!M10-'[1]Access-Jul'!N10</f>
        <v>0</v>
      </c>
      <c r="Q10" s="43">
        <f>'[1]Access-Jul'!O10</f>
        <v>40800</v>
      </c>
      <c r="R10" s="44">
        <f>N10-O10+P10+Q10</f>
        <v>40800</v>
      </c>
      <c r="S10" s="42">
        <f>'[1]Access-Jul'!P10</f>
        <v>34000</v>
      </c>
      <c r="T10" s="45">
        <f>IF(R10&gt;0,S10/R10,0)</f>
        <v>0.83333333333333337</v>
      </c>
      <c r="U10" s="42">
        <f>'[1]Access-Jul'!Q10</f>
        <v>34000</v>
      </c>
      <c r="V10" s="45">
        <f>IF(R10&gt;0,U10/R10,0)</f>
        <v>0.83333333333333337</v>
      </c>
      <c r="W10" s="42">
        <f>'[1]Access-Jul'!R10</f>
        <v>32130</v>
      </c>
      <c r="X10" s="45">
        <f>IF(R10&gt;0,W10/R10,0)</f>
        <v>0.78749999999999998</v>
      </c>
    </row>
    <row r="11" spans="1:24" ht="28.5" customHeight="1" x14ac:dyDescent="0.2">
      <c r="A11" s="46" t="str">
        <f>+'[1]Access-Jul'!A11</f>
        <v>12104</v>
      </c>
      <c r="B11" s="47" t="str">
        <f>+'[1]Access-Jul'!B11</f>
        <v>TRIBUNAL REGIONAL FEDERAL DA 3A. REGIAO</v>
      </c>
      <c r="C11" s="46" t="str">
        <f>CONCATENATE('[1]Access-Jul'!C11,".",'[1]Access-Jul'!D11)</f>
        <v>02.061</v>
      </c>
      <c r="D11" s="46" t="str">
        <f>CONCATENATE('[1]Access-Jul'!E11,".",'[1]Access-Jul'!G11)</f>
        <v>0033.4224</v>
      </c>
      <c r="E11" s="47" t="str">
        <f>+'[1]Access-Jul'!F11</f>
        <v>PROGRAMA DE GESTAO E MANUTENCAO DO PODER JUDICIARIO</v>
      </c>
      <c r="F11" s="48" t="str">
        <f>+'[1]Access-Jul'!H11</f>
        <v>ASSISTENCIA JURIDICA A PESSOAS CARENTES</v>
      </c>
      <c r="G11" s="46" t="str">
        <f>IF('[1]Access-Jul'!I11="1","F","S")</f>
        <v>F</v>
      </c>
      <c r="H11" s="46" t="str">
        <f>+'[1]Access-Jul'!J11</f>
        <v>1000</v>
      </c>
      <c r="I11" s="49" t="str">
        <f>+'[1]Access-Jul'!K11</f>
        <v>RECURSOS LIVRES DA UNIAO</v>
      </c>
      <c r="J11" s="46" t="str">
        <f>+'[1]Access-Jul'!L11</f>
        <v>3</v>
      </c>
      <c r="K11" s="42"/>
      <c r="L11" s="42"/>
      <c r="M11" s="42"/>
      <c r="N11" s="42">
        <f t="shared" ref="N11:N24" si="0">+K11+L11-M11</f>
        <v>0</v>
      </c>
      <c r="O11" s="42">
        <v>0</v>
      </c>
      <c r="P11" s="42">
        <f>'[1]Access-Jul'!M11-'[1]Access-Jul'!N11</f>
        <v>15000</v>
      </c>
      <c r="Q11" s="42">
        <f>'[1]Access-Jul'!O11</f>
        <v>0</v>
      </c>
      <c r="R11" s="44">
        <f t="shared" ref="R11:R24" si="1">N11-O11+P11+Q11</f>
        <v>15000</v>
      </c>
      <c r="S11" s="42">
        <f>'[1]Access-Jul'!P11</f>
        <v>15000</v>
      </c>
      <c r="T11" s="45">
        <f t="shared" ref="T11:T25" si="2">IF(R11&gt;0,S11/R11,0)</f>
        <v>1</v>
      </c>
      <c r="U11" s="42">
        <f>'[1]Access-Jul'!Q11</f>
        <v>0</v>
      </c>
      <c r="V11" s="45">
        <f t="shared" ref="V11:V25" si="3">IF(R11&gt;0,U11/R11,0)</f>
        <v>0</v>
      </c>
      <c r="W11" s="42">
        <f>'[1]Access-Jul'!R11</f>
        <v>0</v>
      </c>
      <c r="X11" s="45">
        <f t="shared" ref="X11:X25" si="4">IF(R11&gt;0,W11/R11,0)</f>
        <v>0</v>
      </c>
    </row>
    <row r="12" spans="1:24" ht="28.5" customHeight="1" x14ac:dyDescent="0.2">
      <c r="A12" s="46" t="str">
        <f>+'[1]Access-Jul'!A12</f>
        <v>12104</v>
      </c>
      <c r="B12" s="47" t="str">
        <f>+'[1]Access-Jul'!B12</f>
        <v>TRIBUNAL REGIONAL FEDERAL DA 3A. REGIAO</v>
      </c>
      <c r="C12" s="46" t="str">
        <f>CONCATENATE('[1]Access-Jul'!C12,".",'[1]Access-Jul'!D12)</f>
        <v>02.061</v>
      </c>
      <c r="D12" s="46" t="str">
        <f>CONCATENATE('[1]Access-Jul'!E12,".",'[1]Access-Jul'!G12)</f>
        <v>0033.4257</v>
      </c>
      <c r="E12" s="47" t="str">
        <f>+'[1]Access-Jul'!F12</f>
        <v>PROGRAMA DE GESTAO E MANUTENCAO DO PODER JUDICIARIO</v>
      </c>
      <c r="F12" s="48" t="str">
        <f>+'[1]Access-Jul'!H12</f>
        <v>JULGAMENTO DE CAUSAS NA JUSTICA FEDERAL</v>
      </c>
      <c r="G12" s="46" t="str">
        <f>IF('[1]Access-Jul'!I12="1","F","S")</f>
        <v>F</v>
      </c>
      <c r="H12" s="46" t="str">
        <f>+'[1]Access-Jul'!J12</f>
        <v>1000</v>
      </c>
      <c r="I12" s="49" t="str">
        <f>+'[1]Access-Jul'!K12</f>
        <v>RECURSOS LIVRES DA UNIAO</v>
      </c>
      <c r="J12" s="46" t="str">
        <f>+'[1]Access-Jul'!L12</f>
        <v>4</v>
      </c>
      <c r="K12" s="42"/>
      <c r="L12" s="42"/>
      <c r="M12" s="42"/>
      <c r="N12" s="42">
        <f t="shared" si="0"/>
        <v>0</v>
      </c>
      <c r="O12" s="42">
        <v>0</v>
      </c>
      <c r="P12" s="42">
        <f>'[1]Access-Jul'!M12-'[1]Access-Jul'!N12</f>
        <v>16039114</v>
      </c>
      <c r="Q12" s="42">
        <f>'[1]Access-Jul'!O12</f>
        <v>0</v>
      </c>
      <c r="R12" s="44">
        <f t="shared" si="1"/>
        <v>16039114</v>
      </c>
      <c r="S12" s="42">
        <f>'[1]Access-Jul'!P12</f>
        <v>10052395.199999999</v>
      </c>
      <c r="T12" s="45">
        <f t="shared" si="2"/>
        <v>0.6267425494949409</v>
      </c>
      <c r="U12" s="42">
        <f>'[1]Access-Jul'!Q12</f>
        <v>3149513.7</v>
      </c>
      <c r="V12" s="45">
        <f t="shared" si="3"/>
        <v>0.1963645685166899</v>
      </c>
      <c r="W12" s="42">
        <f>'[1]Access-Jul'!R12</f>
        <v>3128849.16</v>
      </c>
      <c r="X12" s="45">
        <f t="shared" si="4"/>
        <v>0.19507618438275331</v>
      </c>
    </row>
    <row r="13" spans="1:24" ht="28.5" customHeight="1" x14ac:dyDescent="0.2">
      <c r="A13" s="50" t="str">
        <f>+'[1]Access-Jul'!A13</f>
        <v>12104</v>
      </c>
      <c r="B13" s="51" t="str">
        <f>+'[1]Access-Jul'!B13</f>
        <v>TRIBUNAL REGIONAL FEDERAL DA 3A. REGIAO</v>
      </c>
      <c r="C13" s="52" t="str">
        <f>CONCATENATE('[1]Access-Jul'!C13,".",'[1]Access-Jul'!D13)</f>
        <v>02.061</v>
      </c>
      <c r="D13" s="52" t="str">
        <f>CONCATENATE('[1]Access-Jul'!E13,".",'[1]Access-Jul'!G13)</f>
        <v>0033.4257</v>
      </c>
      <c r="E13" s="51" t="str">
        <f>+'[1]Access-Jul'!F13</f>
        <v>PROGRAMA DE GESTAO E MANUTENCAO DO PODER JUDICIARIO</v>
      </c>
      <c r="F13" s="53" t="str">
        <f>+'[1]Access-Jul'!H13</f>
        <v>JULGAMENTO DE CAUSAS NA JUSTICA FEDERAL</v>
      </c>
      <c r="G13" s="50" t="str">
        <f>IF('[1]Access-Jul'!I13="1","F","S")</f>
        <v>F</v>
      </c>
      <c r="H13" s="50" t="str">
        <f>+'[1]Access-Jul'!J13</f>
        <v>1000</v>
      </c>
      <c r="I13" s="54" t="str">
        <f>+'[1]Access-Jul'!K13</f>
        <v>RECURSOS LIVRES DA UNIAO</v>
      </c>
      <c r="J13" s="50" t="str">
        <f>+'[1]Access-Jul'!L13</f>
        <v>3</v>
      </c>
      <c r="K13" s="42"/>
      <c r="L13" s="42"/>
      <c r="M13" s="42"/>
      <c r="N13" s="42">
        <f t="shared" si="0"/>
        <v>0</v>
      </c>
      <c r="O13" s="42">
        <v>0</v>
      </c>
      <c r="P13" s="42">
        <f>'[1]Access-Jul'!M13-'[1]Access-Jul'!N13</f>
        <v>62152677.18</v>
      </c>
      <c r="Q13" s="42">
        <f>'[1]Access-Jul'!O13</f>
        <v>0</v>
      </c>
      <c r="R13" s="44">
        <f t="shared" si="1"/>
        <v>62152677.18</v>
      </c>
      <c r="S13" s="42">
        <f>'[1]Access-Jul'!P13</f>
        <v>50756650.740000002</v>
      </c>
      <c r="T13" s="45">
        <f t="shared" si="2"/>
        <v>0.81664464095414535</v>
      </c>
      <c r="U13" s="42">
        <f>'[1]Access-Jul'!Q13</f>
        <v>23069182.309999999</v>
      </c>
      <c r="V13" s="45">
        <f t="shared" si="3"/>
        <v>0.37116956753430713</v>
      </c>
      <c r="W13" s="42">
        <f>'[1]Access-Jul'!R13</f>
        <v>20999876.16</v>
      </c>
      <c r="X13" s="45">
        <f t="shared" si="4"/>
        <v>0.33787564933337277</v>
      </c>
    </row>
    <row r="14" spans="1:24" ht="28.5" customHeight="1" x14ac:dyDescent="0.2">
      <c r="A14" s="46" t="str">
        <f>+'[1]Access-Jul'!A14</f>
        <v>12104</v>
      </c>
      <c r="B14" s="47" t="str">
        <f>+'[1]Access-Jul'!B14</f>
        <v>TRIBUNAL REGIONAL FEDERAL DA 3A. REGIAO</v>
      </c>
      <c r="C14" s="46" t="str">
        <f>CONCATENATE('[1]Access-Jul'!C14,".",'[1]Access-Jul'!D14)</f>
        <v>02.061</v>
      </c>
      <c r="D14" s="46" t="str">
        <f>CONCATENATE('[1]Access-Jul'!E14,".",'[1]Access-Jul'!G14)</f>
        <v>0033.4257</v>
      </c>
      <c r="E14" s="47" t="str">
        <f>+'[1]Access-Jul'!F14</f>
        <v>PROGRAMA DE GESTAO E MANUTENCAO DO PODER JUDICIARIO</v>
      </c>
      <c r="F14" s="55" t="str">
        <f>+'[1]Access-Jul'!H14</f>
        <v>JULGAMENTO DE CAUSAS NA JUSTICA FEDERAL</v>
      </c>
      <c r="G14" s="46" t="str">
        <f>IF('[1]Access-Jul'!I14="1","F","S")</f>
        <v>F</v>
      </c>
      <c r="H14" s="46" t="str">
        <f>+'[1]Access-Jul'!J14</f>
        <v>1027</v>
      </c>
      <c r="I14" s="47" t="str">
        <f>+'[1]Access-Jul'!K14</f>
        <v>SERV.AFETOS AS ATIVID.ESPECIFICAS DA JUSTICA</v>
      </c>
      <c r="J14" s="46" t="str">
        <f>+'[1]Access-Jul'!L14</f>
        <v>3</v>
      </c>
      <c r="K14" s="42"/>
      <c r="L14" s="42"/>
      <c r="M14" s="42"/>
      <c r="N14" s="42">
        <f t="shared" si="0"/>
        <v>0</v>
      </c>
      <c r="O14" s="42">
        <v>0</v>
      </c>
      <c r="P14" s="42">
        <f>'[1]Access-Jul'!M14-'[1]Access-Jul'!N14</f>
        <v>9261186</v>
      </c>
      <c r="Q14" s="42">
        <f>'[1]Access-Jul'!O14</f>
        <v>0</v>
      </c>
      <c r="R14" s="44">
        <f t="shared" si="1"/>
        <v>9261186</v>
      </c>
      <c r="S14" s="42">
        <f>'[1]Access-Jul'!P14</f>
        <v>9261186</v>
      </c>
      <c r="T14" s="45">
        <f t="shared" si="2"/>
        <v>1</v>
      </c>
      <c r="U14" s="42">
        <f>'[1]Access-Jul'!Q14</f>
        <v>4710824.54</v>
      </c>
      <c r="V14" s="45">
        <f t="shared" si="3"/>
        <v>0.50866320361128692</v>
      </c>
      <c r="W14" s="42">
        <f>'[1]Access-Jul'!R14</f>
        <v>3977470.86</v>
      </c>
      <c r="X14" s="45">
        <f t="shared" si="4"/>
        <v>0.4294774837693574</v>
      </c>
    </row>
    <row r="15" spans="1:24" ht="28.5" customHeight="1" x14ac:dyDescent="0.2">
      <c r="A15" s="46" t="str">
        <f>+'[1]Access-Jul'!A15</f>
        <v>12104</v>
      </c>
      <c r="B15" s="47" t="str">
        <f>+'[1]Access-Jul'!B15</f>
        <v>TRIBUNAL REGIONAL FEDERAL DA 3A. REGIAO</v>
      </c>
      <c r="C15" s="46" t="str">
        <f>CONCATENATE('[1]Access-Jul'!C15,".",'[1]Access-Jul'!D15)</f>
        <v>02.122</v>
      </c>
      <c r="D15" s="46" t="str">
        <f>CONCATENATE('[1]Access-Jul'!E15,".",'[1]Access-Jul'!G15)</f>
        <v>0033.20TP</v>
      </c>
      <c r="E15" s="47" t="str">
        <f>+'[1]Access-Jul'!F15</f>
        <v>PROGRAMA DE GESTAO E MANUTENCAO DO PODER JUDICIARIO</v>
      </c>
      <c r="F15" s="55" t="str">
        <f>+'[1]Access-Jul'!H15</f>
        <v>ATIVOS CIVIS DA UNIAO</v>
      </c>
      <c r="G15" s="46" t="str">
        <f>IF('[1]Access-Jul'!I15="1","F","S")</f>
        <v>F</v>
      </c>
      <c r="H15" s="46" t="str">
        <f>+'[1]Access-Jul'!J15</f>
        <v>1000</v>
      </c>
      <c r="I15" s="47" t="str">
        <f>+'[1]Access-Jul'!K15</f>
        <v>RECURSOS LIVRES DA UNIAO</v>
      </c>
      <c r="J15" s="46" t="str">
        <f>+'[1]Access-Jul'!L15</f>
        <v>1</v>
      </c>
      <c r="K15" s="42"/>
      <c r="L15" s="42"/>
      <c r="M15" s="42"/>
      <c r="N15" s="42">
        <f t="shared" si="0"/>
        <v>0</v>
      </c>
      <c r="O15" s="42">
        <v>0</v>
      </c>
      <c r="P15" s="42">
        <f>'[1]Access-Jul'!M15-'[1]Access-Jul'!N15</f>
        <v>284974666.63999999</v>
      </c>
      <c r="Q15" s="42">
        <f>'[1]Access-Jul'!O15</f>
        <v>0</v>
      </c>
      <c r="R15" s="44">
        <f t="shared" si="1"/>
        <v>284974666.63999999</v>
      </c>
      <c r="S15" s="42">
        <f>'[1]Access-Jul'!P15</f>
        <v>284949600.00999999</v>
      </c>
      <c r="T15" s="45">
        <f t="shared" si="2"/>
        <v>0.99991203909352522</v>
      </c>
      <c r="U15" s="42">
        <f>'[1]Access-Jul'!Q15</f>
        <v>284949600.00999999</v>
      </c>
      <c r="V15" s="45">
        <f t="shared" si="3"/>
        <v>0.99991203909352522</v>
      </c>
      <c r="W15" s="42">
        <f>'[1]Access-Jul'!R15</f>
        <v>275813176.36000001</v>
      </c>
      <c r="X15" s="45">
        <f t="shared" si="4"/>
        <v>0.96785156242827219</v>
      </c>
    </row>
    <row r="16" spans="1:24" ht="28.5" customHeight="1" x14ac:dyDescent="0.2">
      <c r="A16" s="46" t="str">
        <f>+'[1]Access-Jul'!A16</f>
        <v>12104</v>
      </c>
      <c r="B16" s="47" t="str">
        <f>+'[1]Access-Jul'!B16</f>
        <v>TRIBUNAL REGIONAL FEDERAL DA 3A. REGIAO</v>
      </c>
      <c r="C16" s="46" t="str">
        <f>CONCATENATE('[1]Access-Jul'!C16,".",'[1]Access-Jul'!D16)</f>
        <v>02.122</v>
      </c>
      <c r="D16" s="46" t="str">
        <f>CONCATENATE('[1]Access-Jul'!E16,".",'[1]Access-Jul'!G16)</f>
        <v>0033.216H</v>
      </c>
      <c r="E16" s="47" t="str">
        <f>+'[1]Access-Jul'!F16</f>
        <v>PROGRAMA DE GESTAO E MANUTENCAO DO PODER JUDICIARIO</v>
      </c>
      <c r="F16" s="47" t="str">
        <f>+'[1]Access-Jul'!H16</f>
        <v>AJUDA DE CUSTO PARA MORADIA OU AUXILIO-MORADIA A AGENTES PUB</v>
      </c>
      <c r="G16" s="46" t="str">
        <f>IF('[1]Access-Jul'!I16="1","F","S")</f>
        <v>F</v>
      </c>
      <c r="H16" s="46" t="str">
        <f>+'[1]Access-Jul'!J16</f>
        <v>1000</v>
      </c>
      <c r="I16" s="47" t="str">
        <f>+'[1]Access-Jul'!K16</f>
        <v>RECURSOS LIVRES DA UNIAO</v>
      </c>
      <c r="J16" s="46" t="str">
        <f>+'[1]Access-Jul'!L16</f>
        <v>3</v>
      </c>
      <c r="K16" s="42"/>
      <c r="L16" s="42"/>
      <c r="M16" s="42"/>
      <c r="N16" s="42">
        <f t="shared" si="0"/>
        <v>0</v>
      </c>
      <c r="O16" s="42">
        <v>0</v>
      </c>
      <c r="P16" s="42">
        <f>'[1]Access-Jul'!M16-'[1]Access-Jul'!N16</f>
        <v>85329</v>
      </c>
      <c r="Q16" s="42">
        <f>'[1]Access-Jul'!O16</f>
        <v>0</v>
      </c>
      <c r="R16" s="44">
        <f t="shared" si="1"/>
        <v>85329</v>
      </c>
      <c r="S16" s="42">
        <f>'[1]Access-Jul'!P16</f>
        <v>85329</v>
      </c>
      <c r="T16" s="45">
        <f t="shared" si="2"/>
        <v>1</v>
      </c>
      <c r="U16" s="42">
        <f>'[1]Access-Jul'!Q16</f>
        <v>51613.85</v>
      </c>
      <c r="V16" s="45">
        <f t="shared" si="3"/>
        <v>0.60488052127647107</v>
      </c>
      <c r="W16" s="42">
        <f>'[1]Access-Jul'!R16</f>
        <v>51613.85</v>
      </c>
      <c r="X16" s="45">
        <f t="shared" si="4"/>
        <v>0.60488052127647107</v>
      </c>
    </row>
    <row r="17" spans="1:40" ht="28.5" customHeight="1" x14ac:dyDescent="0.2">
      <c r="A17" s="46" t="str">
        <f>+'[1]Access-Jul'!A17</f>
        <v>12104</v>
      </c>
      <c r="B17" s="47" t="str">
        <f>+'[1]Access-Jul'!B17</f>
        <v>TRIBUNAL REGIONAL FEDERAL DA 3A. REGIAO</v>
      </c>
      <c r="C17" s="46" t="str">
        <f>CONCATENATE('[1]Access-Jul'!C17,".",'[1]Access-Jul'!D17)</f>
        <v>02.122</v>
      </c>
      <c r="D17" s="46" t="str">
        <f>CONCATENATE('[1]Access-Jul'!E17,".",'[1]Access-Jul'!G17)</f>
        <v>0033.219Z</v>
      </c>
      <c r="E17" s="47" t="str">
        <f>+'[1]Access-Jul'!F17</f>
        <v>PROGRAMA DE GESTAO E MANUTENCAO DO PODER JUDICIARIO</v>
      </c>
      <c r="F17" s="47" t="str">
        <f>+'[1]Access-Jul'!H17</f>
        <v>CONSERVACAO E RECUPERACAO DE ATIVOS DE INFRAESTRUTURA DA UNI</v>
      </c>
      <c r="G17" s="46" t="str">
        <f>IF('[1]Access-Jul'!I17="1","F","S")</f>
        <v>F</v>
      </c>
      <c r="H17" s="46" t="str">
        <f>+'[1]Access-Jul'!J17</f>
        <v>1000</v>
      </c>
      <c r="I17" s="47" t="str">
        <f>+'[1]Access-Jul'!K17</f>
        <v>RECURSOS LIVRES DA UNIAO</v>
      </c>
      <c r="J17" s="46" t="str">
        <f>+'[1]Access-Jul'!L17</f>
        <v>4</v>
      </c>
      <c r="K17" s="42"/>
      <c r="L17" s="42"/>
      <c r="M17" s="42"/>
      <c r="N17" s="42">
        <f t="shared" si="0"/>
        <v>0</v>
      </c>
      <c r="O17" s="42">
        <v>0</v>
      </c>
      <c r="P17" s="42">
        <f>'[1]Access-Jul'!M17-'[1]Access-Jul'!N17</f>
        <v>15404786</v>
      </c>
      <c r="Q17" s="42">
        <f>'[1]Access-Jul'!O17</f>
        <v>0</v>
      </c>
      <c r="R17" s="42">
        <f t="shared" si="1"/>
        <v>15404786</v>
      </c>
      <c r="S17" s="42">
        <f>'[1]Access-Jul'!P17</f>
        <v>569615.57999999996</v>
      </c>
      <c r="T17" s="45">
        <f t="shared" si="2"/>
        <v>3.6976533137169185E-2</v>
      </c>
      <c r="U17" s="42">
        <f>'[1]Access-Jul'!Q17</f>
        <v>85801.52</v>
      </c>
      <c r="V17" s="45">
        <f t="shared" si="3"/>
        <v>5.5697962957745734E-3</v>
      </c>
      <c r="W17" s="42">
        <f>'[1]Access-Jul'!R17</f>
        <v>8533.81</v>
      </c>
      <c r="X17" s="45">
        <f t="shared" si="4"/>
        <v>5.5397134371097396E-4</v>
      </c>
    </row>
    <row r="18" spans="1:40" ht="28.5" customHeight="1" x14ac:dyDescent="0.2">
      <c r="A18" s="46" t="str">
        <f>+'[1]Access-Jul'!A18</f>
        <v>12104</v>
      </c>
      <c r="B18" s="47" t="str">
        <f>+'[1]Access-Jul'!B18</f>
        <v>TRIBUNAL REGIONAL FEDERAL DA 3A. REGIAO</v>
      </c>
      <c r="C18" s="46" t="str">
        <f>CONCATENATE('[1]Access-Jul'!C18,".",'[1]Access-Jul'!D18)</f>
        <v>02.331</v>
      </c>
      <c r="D18" s="46" t="str">
        <f>CONCATENATE('[1]Access-Jul'!E18,".",'[1]Access-Jul'!G18)</f>
        <v>0033.2004</v>
      </c>
      <c r="E18" s="47" t="str">
        <f>+'[1]Access-Jul'!F18</f>
        <v>PROGRAMA DE GESTAO E MANUTENCAO DO PODER JUDICIARIO</v>
      </c>
      <c r="F18" s="47" t="str">
        <f>+'[1]Access-Jul'!H18</f>
        <v>ASSISTENCIA MEDICA E ODONTOLOGICA AOS SERVIDORES CIVIS, EMPR</v>
      </c>
      <c r="G18" s="46" t="str">
        <f>IF('[1]Access-Jul'!I18="1","F","S")</f>
        <v>F</v>
      </c>
      <c r="H18" s="46" t="str">
        <f>+'[1]Access-Jul'!J18</f>
        <v>1000</v>
      </c>
      <c r="I18" s="47" t="str">
        <f>+'[1]Access-Jul'!K18</f>
        <v>RECURSOS LIVRES DA UNIAO</v>
      </c>
      <c r="J18" s="46" t="str">
        <f>+'[1]Access-Jul'!L18</f>
        <v>4</v>
      </c>
      <c r="K18" s="42"/>
      <c r="L18" s="42"/>
      <c r="M18" s="42"/>
      <c r="N18" s="42">
        <f t="shared" si="0"/>
        <v>0</v>
      </c>
      <c r="O18" s="42">
        <v>0</v>
      </c>
      <c r="P18" s="42">
        <f>'[1]Access-Jul'!M18-'[1]Access-Jul'!N18</f>
        <v>20000</v>
      </c>
      <c r="Q18" s="42">
        <f>'[1]Access-Jul'!O18</f>
        <v>0</v>
      </c>
      <c r="R18" s="42">
        <f t="shared" si="1"/>
        <v>20000</v>
      </c>
      <c r="S18" s="42">
        <f>'[1]Access-Jul'!P18</f>
        <v>14082</v>
      </c>
      <c r="T18" s="45">
        <f t="shared" si="2"/>
        <v>0.70409999999999995</v>
      </c>
      <c r="U18" s="42">
        <f>'[1]Access-Jul'!Q18</f>
        <v>0</v>
      </c>
      <c r="V18" s="45">
        <f t="shared" si="3"/>
        <v>0</v>
      </c>
      <c r="W18" s="42">
        <f>'[1]Access-Jul'!R18</f>
        <v>0</v>
      </c>
      <c r="X18" s="45">
        <f t="shared" si="4"/>
        <v>0</v>
      </c>
    </row>
    <row r="19" spans="1:40" ht="28.5" customHeight="1" x14ac:dyDescent="0.2">
      <c r="A19" s="46" t="str">
        <f>+'[1]Access-Jul'!A19</f>
        <v>12104</v>
      </c>
      <c r="B19" s="47" t="str">
        <f>+'[1]Access-Jul'!B19</f>
        <v>TRIBUNAL REGIONAL FEDERAL DA 3A. REGIAO</v>
      </c>
      <c r="C19" s="46" t="str">
        <f>CONCATENATE('[1]Access-Jul'!C19,".",'[1]Access-Jul'!D19)</f>
        <v>02.331</v>
      </c>
      <c r="D19" s="46" t="str">
        <f>CONCATENATE('[1]Access-Jul'!E19,".",'[1]Access-Jul'!G19)</f>
        <v>0033.2004</v>
      </c>
      <c r="E19" s="47" t="str">
        <f>+'[1]Access-Jul'!F19</f>
        <v>PROGRAMA DE GESTAO E MANUTENCAO DO PODER JUDICIARIO</v>
      </c>
      <c r="F19" s="47" t="str">
        <f>+'[1]Access-Jul'!H19</f>
        <v>ASSISTENCIA MEDICA E ODONTOLOGICA AOS SERVIDORES CIVIS, EMPR</v>
      </c>
      <c r="G19" s="46" t="str">
        <f>IF('[1]Access-Jul'!I19="1","F","S")</f>
        <v>F</v>
      </c>
      <c r="H19" s="46" t="str">
        <f>+'[1]Access-Jul'!J19</f>
        <v>1000</v>
      </c>
      <c r="I19" s="47" t="str">
        <f>+'[1]Access-Jul'!K19</f>
        <v>RECURSOS LIVRES DA UNIAO</v>
      </c>
      <c r="J19" s="46" t="str">
        <f>+'[1]Access-Jul'!L19</f>
        <v>3</v>
      </c>
      <c r="K19" s="42"/>
      <c r="L19" s="42"/>
      <c r="M19" s="42"/>
      <c r="N19" s="42">
        <f t="shared" si="0"/>
        <v>0</v>
      </c>
      <c r="O19" s="42">
        <v>0</v>
      </c>
      <c r="P19" s="42">
        <f>'[1]Access-Jul'!M19-'[1]Access-Jul'!N19</f>
        <v>38347907</v>
      </c>
      <c r="Q19" s="42">
        <f>'[1]Access-Jul'!O19</f>
        <v>0</v>
      </c>
      <c r="R19" s="42">
        <f t="shared" si="1"/>
        <v>38347907</v>
      </c>
      <c r="S19" s="42">
        <f>'[1]Access-Jul'!P19</f>
        <v>36534083.460000001</v>
      </c>
      <c r="T19" s="45">
        <f t="shared" si="2"/>
        <v>0.95270084648948383</v>
      </c>
      <c r="U19" s="42">
        <f>'[1]Access-Jul'!Q19</f>
        <v>19039677.539999999</v>
      </c>
      <c r="V19" s="45">
        <f t="shared" si="3"/>
        <v>0.49649848008654029</v>
      </c>
      <c r="W19" s="42">
        <f>'[1]Access-Jul'!R19</f>
        <v>18203831.5</v>
      </c>
      <c r="X19" s="45">
        <f t="shared" si="4"/>
        <v>0.47470208739162739</v>
      </c>
    </row>
    <row r="20" spans="1:40" ht="28.5" customHeight="1" x14ac:dyDescent="0.2">
      <c r="A20" s="46" t="str">
        <f>+'[1]Access-Jul'!A20</f>
        <v>12104</v>
      </c>
      <c r="B20" s="47" t="str">
        <f>+'[1]Access-Jul'!B20</f>
        <v>TRIBUNAL REGIONAL FEDERAL DA 3A. REGIAO</v>
      </c>
      <c r="C20" s="46" t="str">
        <f>CONCATENATE('[1]Access-Jul'!C20,".",'[1]Access-Jul'!D20)</f>
        <v>02.331</v>
      </c>
      <c r="D20" s="46" t="str">
        <f>CONCATENATE('[1]Access-Jul'!E20,".",'[1]Access-Jul'!G20)</f>
        <v>0033.212B</v>
      </c>
      <c r="E20" s="47" t="str">
        <f>+'[1]Access-Jul'!F20</f>
        <v>PROGRAMA DE GESTAO E MANUTENCAO DO PODER JUDICIARIO</v>
      </c>
      <c r="F20" s="47" t="str">
        <f>+'[1]Access-Jul'!H20</f>
        <v>BENEFICIOS OBRIGATORIOS AOS SERVIDORES CIVIS, EMPREGADOS, MI</v>
      </c>
      <c r="G20" s="46" t="str">
        <f>IF('[1]Access-Jul'!I20="1","F","S")</f>
        <v>F</v>
      </c>
      <c r="H20" s="46" t="str">
        <f>+'[1]Access-Jul'!J20</f>
        <v>1000</v>
      </c>
      <c r="I20" s="47" t="str">
        <f>+'[1]Access-Jul'!K20</f>
        <v>RECURSOS LIVRES DA UNIAO</v>
      </c>
      <c r="J20" s="46" t="str">
        <f>+'[1]Access-Jul'!L20</f>
        <v>3</v>
      </c>
      <c r="K20" s="42"/>
      <c r="L20" s="42"/>
      <c r="M20" s="42"/>
      <c r="N20" s="42">
        <f t="shared" si="0"/>
        <v>0</v>
      </c>
      <c r="O20" s="42">
        <v>0</v>
      </c>
      <c r="P20" s="42">
        <f>'[1]Access-Jul'!M20-'[1]Access-Jul'!N20</f>
        <v>29204383.640000001</v>
      </c>
      <c r="Q20" s="42">
        <f>'[1]Access-Jul'!O20</f>
        <v>0</v>
      </c>
      <c r="R20" s="42">
        <f t="shared" si="1"/>
        <v>29204383.640000001</v>
      </c>
      <c r="S20" s="42">
        <f>'[1]Access-Jul'!P20</f>
        <v>29204383.640000001</v>
      </c>
      <c r="T20" s="45">
        <f t="shared" si="2"/>
        <v>1</v>
      </c>
      <c r="U20" s="42">
        <f>'[1]Access-Jul'!Q20</f>
        <v>20028944.710000001</v>
      </c>
      <c r="V20" s="45">
        <f t="shared" si="3"/>
        <v>0.68581980557765332</v>
      </c>
      <c r="W20" s="42">
        <f>'[1]Access-Jul'!R20</f>
        <v>20028944.710000001</v>
      </c>
      <c r="X20" s="45">
        <f t="shared" si="4"/>
        <v>0.68581980557765332</v>
      </c>
    </row>
    <row r="21" spans="1:40" ht="28.5" customHeight="1" x14ac:dyDescent="0.2">
      <c r="A21" s="46" t="str">
        <f>+'[1]Access-Jul'!A21</f>
        <v>12104</v>
      </c>
      <c r="B21" s="47" t="str">
        <f>+'[1]Access-Jul'!B21</f>
        <v>TRIBUNAL REGIONAL FEDERAL DA 3A. REGIAO</v>
      </c>
      <c r="C21" s="46" t="str">
        <f>CONCATENATE('[1]Access-Jul'!C21,".",'[1]Access-Jul'!D21)</f>
        <v>02.846</v>
      </c>
      <c r="D21" s="46" t="str">
        <f>CONCATENATE('[1]Access-Jul'!E21,".",'[1]Access-Jul'!G21)</f>
        <v>0033.09HB</v>
      </c>
      <c r="E21" s="47" t="str">
        <f>+'[1]Access-Jul'!F21</f>
        <v>PROGRAMA DE GESTAO E MANUTENCAO DO PODER JUDICIARIO</v>
      </c>
      <c r="F21" s="47" t="str">
        <f>+'[1]Access-Jul'!H21</f>
        <v>CONTRIBUICAO DA UNIAO, DE SUAS AUTARQUIAS E FUNDACOES PARA O</v>
      </c>
      <c r="G21" s="46" t="str">
        <f>IF('[1]Access-Jul'!I21="1","F","S")</f>
        <v>F</v>
      </c>
      <c r="H21" s="46" t="str">
        <f>+'[1]Access-Jul'!J21</f>
        <v>1000</v>
      </c>
      <c r="I21" s="47" t="str">
        <f>+'[1]Access-Jul'!K21</f>
        <v>RECURSOS LIVRES DA UNIAO</v>
      </c>
      <c r="J21" s="46" t="str">
        <f>+'[1]Access-Jul'!L21</f>
        <v>1</v>
      </c>
      <c r="K21" s="42"/>
      <c r="L21" s="42"/>
      <c r="M21" s="42"/>
      <c r="N21" s="42">
        <f t="shared" si="0"/>
        <v>0</v>
      </c>
      <c r="O21" s="42">
        <v>0</v>
      </c>
      <c r="P21" s="42">
        <f>'[1]Access-Jul'!M21-'[1]Access-Jul'!N21</f>
        <v>48826876.039999999</v>
      </c>
      <c r="Q21" s="42">
        <f>'[1]Access-Jul'!O21</f>
        <v>0</v>
      </c>
      <c r="R21" s="42">
        <f t="shared" si="1"/>
        <v>48826876.039999999</v>
      </c>
      <c r="S21" s="42">
        <f>'[1]Access-Jul'!P21</f>
        <v>48826876.039999999</v>
      </c>
      <c r="T21" s="45">
        <f t="shared" si="2"/>
        <v>1</v>
      </c>
      <c r="U21" s="42">
        <f>'[1]Access-Jul'!Q21</f>
        <v>48826876.039999999</v>
      </c>
      <c r="V21" s="45">
        <f t="shared" si="3"/>
        <v>1</v>
      </c>
      <c r="W21" s="42">
        <f>'[1]Access-Jul'!R21</f>
        <v>48826876.039999999</v>
      </c>
      <c r="X21" s="45">
        <f t="shared" si="4"/>
        <v>1</v>
      </c>
    </row>
    <row r="22" spans="1:40" ht="28.5" customHeight="1" x14ac:dyDescent="0.2">
      <c r="A22" s="46" t="str">
        <f>+'[1]Access-Jul'!A22</f>
        <v>12104</v>
      </c>
      <c r="B22" s="47" t="str">
        <f>+'[1]Access-Jul'!B22</f>
        <v>TRIBUNAL REGIONAL FEDERAL DA 3A. REGIAO</v>
      </c>
      <c r="C22" s="46" t="str">
        <f>CONCATENATE('[1]Access-Jul'!C22,".",'[1]Access-Jul'!D22)</f>
        <v>09.272</v>
      </c>
      <c r="D22" s="46" t="str">
        <f>CONCATENATE('[1]Access-Jul'!E22,".",'[1]Access-Jul'!G22)</f>
        <v>0033.0181</v>
      </c>
      <c r="E22" s="47" t="str">
        <f>+'[1]Access-Jul'!F22</f>
        <v>PROGRAMA DE GESTAO E MANUTENCAO DO PODER JUDICIARIO</v>
      </c>
      <c r="F22" s="47" t="str">
        <f>+'[1]Access-Jul'!H22</f>
        <v>APOSENTADORIAS E PENSOES CIVIS DA UNIAO</v>
      </c>
      <c r="G22" s="46" t="str">
        <f>IF('[1]Access-Jul'!I22="1","F","S")</f>
        <v>S</v>
      </c>
      <c r="H22" s="46" t="str">
        <f>+'[1]Access-Jul'!J22</f>
        <v>1056</v>
      </c>
      <c r="I22" s="47" t="str">
        <f>+'[1]Access-Jul'!K22</f>
        <v>BENEFICIOS DO RPPS DA UNIAO</v>
      </c>
      <c r="J22" s="46" t="str">
        <f>+'[1]Access-Jul'!L22</f>
        <v>1</v>
      </c>
      <c r="K22" s="42"/>
      <c r="L22" s="42"/>
      <c r="M22" s="42"/>
      <c r="N22" s="42">
        <f t="shared" si="0"/>
        <v>0</v>
      </c>
      <c r="O22" s="42">
        <v>0</v>
      </c>
      <c r="P22" s="42">
        <f>'[1]Access-Jul'!M22-'[1]Access-Jul'!N22</f>
        <v>112120519</v>
      </c>
      <c r="Q22" s="42">
        <f>'[1]Access-Jul'!O22</f>
        <v>0</v>
      </c>
      <c r="R22" s="42">
        <f t="shared" si="1"/>
        <v>112120519</v>
      </c>
      <c r="S22" s="42">
        <f>'[1]Access-Jul'!P22</f>
        <v>112120519</v>
      </c>
      <c r="T22" s="45">
        <f t="shared" si="2"/>
        <v>1</v>
      </c>
      <c r="U22" s="42">
        <f>'[1]Access-Jul'!Q22</f>
        <v>112120519</v>
      </c>
      <c r="V22" s="45">
        <f t="shared" si="3"/>
        <v>1</v>
      </c>
      <c r="W22" s="42">
        <f>'[1]Access-Jul'!R22</f>
        <v>108598353.13</v>
      </c>
      <c r="X22" s="45">
        <f t="shared" si="4"/>
        <v>0.9685858939878792</v>
      </c>
    </row>
    <row r="23" spans="1:40" ht="28.5" customHeight="1" x14ac:dyDescent="0.2">
      <c r="A23" s="46" t="str">
        <f>+'[1]Access-Jul'!A23</f>
        <v>12104</v>
      </c>
      <c r="B23" s="47" t="str">
        <f>+'[1]Access-Jul'!B23</f>
        <v>TRIBUNAL REGIONAL FEDERAL DA 3A. REGIAO</v>
      </c>
      <c r="C23" s="46" t="str">
        <f>CONCATENATE('[1]Access-Jul'!C23,".",'[1]Access-Jul'!D23)</f>
        <v>28.846</v>
      </c>
      <c r="D23" s="46" t="str">
        <f>CONCATENATE('[1]Access-Jul'!E23,".",'[1]Access-Jul'!G23)</f>
        <v>0909.00S6</v>
      </c>
      <c r="E23" s="47" t="str">
        <f>+'[1]Access-Jul'!F23</f>
        <v>OPERACOES ESPECIAIS: OUTROS ENCARGOS ESPECIAIS</v>
      </c>
      <c r="F23" s="47" t="str">
        <f>+'[1]Access-Jul'!H23</f>
        <v>BENEFICIO ESPECIAL - LEI N. 12.618, DE 2012</v>
      </c>
      <c r="G23" s="46" t="str">
        <f>IF('[1]Access-Jul'!I23="1","F","S")</f>
        <v>F</v>
      </c>
      <c r="H23" s="46" t="str">
        <f>+'[1]Access-Jul'!J23</f>
        <v>1000</v>
      </c>
      <c r="I23" s="47" t="str">
        <f>+'[1]Access-Jul'!K23</f>
        <v>RECURSOS LIVRES DA UNIAO</v>
      </c>
      <c r="J23" s="46" t="str">
        <f>+'[1]Access-Jul'!L23</f>
        <v>1</v>
      </c>
      <c r="K23" s="42"/>
      <c r="L23" s="42"/>
      <c r="M23" s="42"/>
      <c r="N23" s="42">
        <f t="shared" si="0"/>
        <v>0</v>
      </c>
      <c r="O23" s="42">
        <v>0</v>
      </c>
      <c r="P23" s="42">
        <f>'[1]Access-Jul'!M23-'[1]Access-Jul'!N23</f>
        <v>232570.87</v>
      </c>
      <c r="Q23" s="42">
        <f>'[1]Access-Jul'!O23</f>
        <v>0</v>
      </c>
      <c r="R23" s="42">
        <f t="shared" si="1"/>
        <v>232570.87</v>
      </c>
      <c r="S23" s="42">
        <f>'[1]Access-Jul'!P23</f>
        <v>232570.87</v>
      </c>
      <c r="T23" s="45">
        <f t="shared" si="2"/>
        <v>1</v>
      </c>
      <c r="U23" s="42">
        <f>'[1]Access-Jul'!Q23</f>
        <v>232570.87</v>
      </c>
      <c r="V23" s="45">
        <f t="shared" si="3"/>
        <v>1</v>
      </c>
      <c r="W23" s="42">
        <f>'[1]Access-Jul'!R23</f>
        <v>232570.87</v>
      </c>
      <c r="X23" s="45">
        <f t="shared" si="4"/>
        <v>1</v>
      </c>
    </row>
    <row r="24" spans="1:40" ht="28.5" customHeight="1" thickBot="1" x14ac:dyDescent="0.25">
      <c r="A24" s="46" t="str">
        <f>+'[1]Access-Jul'!A24</f>
        <v>12104</v>
      </c>
      <c r="B24" s="47" t="str">
        <f>+'[1]Access-Jul'!B24</f>
        <v>TRIBUNAL REGIONAL FEDERAL DA 3A. REGIAO</v>
      </c>
      <c r="C24" s="46" t="str">
        <f>CONCATENATE('[1]Access-Jul'!C24,".",'[1]Access-Jul'!D24)</f>
        <v>28.846</v>
      </c>
      <c r="D24" s="46" t="str">
        <f>CONCATENATE('[1]Access-Jul'!E24,".",'[1]Access-Jul'!G24)</f>
        <v>0909.0536</v>
      </c>
      <c r="E24" s="47" t="str">
        <f>+'[1]Access-Jul'!F24</f>
        <v>OPERACOES ESPECIAIS: OUTROS ENCARGOS ESPECIAIS</v>
      </c>
      <c r="F24" s="47" t="str">
        <f>+'[1]Access-Jul'!H24</f>
        <v>BENEFICIOS DE LEGISLACAO ESPECIAL</v>
      </c>
      <c r="G24" s="46" t="str">
        <f>IF('[1]Access-Jul'!I24="1","F","S")</f>
        <v>S</v>
      </c>
      <c r="H24" s="46" t="str">
        <f>+'[1]Access-Jul'!J24</f>
        <v>1000</v>
      </c>
      <c r="I24" s="47" t="str">
        <f>+'[1]Access-Jul'!K24</f>
        <v>RECURSOS LIVRES DA UNIAO</v>
      </c>
      <c r="J24" s="46" t="str">
        <f>+'[1]Access-Jul'!L24</f>
        <v>3</v>
      </c>
      <c r="K24" s="42"/>
      <c r="L24" s="42"/>
      <c r="M24" s="42"/>
      <c r="N24" s="42">
        <f t="shared" si="0"/>
        <v>0</v>
      </c>
      <c r="O24" s="42">
        <v>0</v>
      </c>
      <c r="P24" s="42">
        <f>'[1]Access-Jul'!M24-'[1]Access-Jul'!N24</f>
        <v>30000</v>
      </c>
      <c r="Q24" s="42">
        <f>'[1]Access-Jul'!O24</f>
        <v>0</v>
      </c>
      <c r="R24" s="42">
        <f t="shared" si="1"/>
        <v>30000</v>
      </c>
      <c r="S24" s="42">
        <f>'[1]Access-Jul'!P24</f>
        <v>30000</v>
      </c>
      <c r="T24" s="45">
        <f t="shared" si="2"/>
        <v>1</v>
      </c>
      <c r="U24" s="42">
        <f>'[1]Access-Jul'!Q24</f>
        <v>15428.89</v>
      </c>
      <c r="V24" s="45">
        <f t="shared" si="3"/>
        <v>0.51429633333333336</v>
      </c>
      <c r="W24" s="42">
        <f>'[1]Access-Jul'!R24</f>
        <v>15428.89</v>
      </c>
      <c r="X24" s="45">
        <f t="shared" si="4"/>
        <v>0.51429633333333336</v>
      </c>
    </row>
    <row r="25" spans="1:40" ht="28.5" customHeight="1" thickBot="1" x14ac:dyDescent="0.25">
      <c r="A25" s="56" t="s">
        <v>48</v>
      </c>
      <c r="B25" s="57"/>
      <c r="C25" s="57"/>
      <c r="D25" s="57"/>
      <c r="E25" s="57"/>
      <c r="F25" s="57"/>
      <c r="G25" s="57"/>
      <c r="H25" s="57"/>
      <c r="I25" s="57"/>
      <c r="J25" s="58"/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f>SUM(P10:P24)</f>
        <v>616715015.37</v>
      </c>
      <c r="Q25" s="59">
        <f>SUM(Q10:Q24)</f>
        <v>40800</v>
      </c>
      <c r="R25" s="59">
        <f>SUM(R10:R24)</f>
        <v>616755815.37</v>
      </c>
      <c r="S25" s="59">
        <f>SUM(S10:S24)</f>
        <v>582686291.53999996</v>
      </c>
      <c r="T25" s="60">
        <f t="shared" si="2"/>
        <v>0.94476010929939702</v>
      </c>
      <c r="U25" s="59">
        <f>SUM(U10:U24)</f>
        <v>516314552.98000002</v>
      </c>
      <c r="V25" s="60">
        <f t="shared" si="3"/>
        <v>0.83714582029559959</v>
      </c>
      <c r="W25" s="59">
        <f>SUM(W10:W24)</f>
        <v>499917655.34000003</v>
      </c>
      <c r="X25" s="60">
        <f t="shared" si="4"/>
        <v>0.81056009993208222</v>
      </c>
    </row>
    <row r="26" spans="1:40" ht="12.75" x14ac:dyDescent="0.2">
      <c r="A26" s="61" t="s">
        <v>49</v>
      </c>
      <c r="B26" s="61"/>
      <c r="C26" s="61"/>
      <c r="D26" s="61"/>
      <c r="E26" s="61"/>
      <c r="F26" s="61"/>
      <c r="G26" s="61"/>
      <c r="H26" s="62"/>
      <c r="I26" s="62"/>
      <c r="J26" s="62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3"/>
      <c r="V26" s="61"/>
      <c r="W26" s="63"/>
      <c r="X26" s="61"/>
    </row>
    <row r="27" spans="1:40" ht="12.75" x14ac:dyDescent="0.2">
      <c r="A27" s="61" t="s">
        <v>50</v>
      </c>
      <c r="B27" s="64"/>
      <c r="C27" s="61"/>
      <c r="D27" s="61"/>
      <c r="E27" s="61"/>
      <c r="F27" s="61"/>
      <c r="G27" s="61"/>
      <c r="H27" s="62"/>
      <c r="I27" s="62"/>
      <c r="J27" s="62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3"/>
      <c r="V27" s="61"/>
      <c r="W27" s="63"/>
      <c r="X27" s="61"/>
    </row>
    <row r="28" spans="1:40" ht="12.75" x14ac:dyDescent="0.2">
      <c r="A28" s="61"/>
      <c r="B28" s="64"/>
      <c r="C28" s="61"/>
      <c r="D28" s="61"/>
      <c r="E28" s="61"/>
      <c r="F28" s="61"/>
      <c r="G28" s="61"/>
      <c r="H28" s="62"/>
      <c r="I28" s="62"/>
      <c r="J28" s="62"/>
      <c r="K28" s="61"/>
      <c r="L28" s="61"/>
      <c r="M28" s="61"/>
      <c r="N28" s="65"/>
      <c r="O28" s="61"/>
      <c r="P28" s="61"/>
      <c r="Q28" s="61"/>
      <c r="R28" s="61"/>
      <c r="S28" s="61"/>
      <c r="T28" s="61"/>
      <c r="U28" s="63"/>
      <c r="V28" s="61"/>
      <c r="W28" s="63"/>
      <c r="X28" s="61"/>
    </row>
    <row r="29" spans="1:40" s="66" customFormat="1" ht="15.75" customHeight="1" x14ac:dyDescent="0.2">
      <c r="G29" s="67"/>
      <c r="H29" s="67"/>
      <c r="I29" s="67"/>
      <c r="J29" s="67"/>
      <c r="K29" s="67"/>
      <c r="L29" s="67"/>
      <c r="M29" s="67"/>
      <c r="N29" s="67"/>
      <c r="O29" s="67"/>
      <c r="P29" s="68"/>
      <c r="Q29" s="67"/>
      <c r="R29" s="68"/>
      <c r="S29" s="67"/>
      <c r="T29" s="68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s="66" customFormat="1" ht="15.75" customHeight="1" x14ac:dyDescent="0.2">
      <c r="G30" s="67"/>
      <c r="H30" s="67"/>
      <c r="I30" s="67"/>
      <c r="J30" s="67"/>
      <c r="K30" s="67"/>
      <c r="L30" s="67"/>
      <c r="M30" s="67"/>
      <c r="N30" s="67"/>
      <c r="O30" s="67"/>
      <c r="P30" s="68"/>
      <c r="Q30" s="67"/>
      <c r="R30" s="68"/>
      <c r="S30" s="67"/>
      <c r="T30" s="68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s="66" customFormat="1" ht="15.75" customHeight="1" x14ac:dyDescent="0.2">
      <c r="G31" s="67"/>
      <c r="H31" s="67"/>
      <c r="I31" s="67"/>
      <c r="J31" s="67"/>
      <c r="K31" s="67"/>
      <c r="L31" s="67"/>
      <c r="M31" s="67"/>
      <c r="N31" s="67"/>
      <c r="O31" s="67"/>
      <c r="P31" s="68"/>
      <c r="Q31" s="67"/>
      <c r="R31" s="68"/>
      <c r="S31" s="67"/>
      <c r="T31" s="68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s="66" customFormat="1" ht="15.75" customHeight="1" x14ac:dyDescent="0.2">
      <c r="G32" s="67"/>
      <c r="H32" s="67"/>
      <c r="I32" s="67"/>
      <c r="J32" s="67"/>
      <c r="K32" s="67"/>
      <c r="L32" s="67"/>
      <c r="M32" s="67"/>
      <c r="N32" s="67"/>
      <c r="O32" s="67"/>
      <c r="P32" s="68"/>
      <c r="Q32" s="67"/>
      <c r="R32" s="68"/>
      <c r="S32" s="67"/>
      <c r="T32" s="68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7:40" s="66" customFormat="1" ht="15.75" customHeight="1" x14ac:dyDescent="0.2">
      <c r="G33" s="67"/>
      <c r="H33" s="67"/>
      <c r="I33" s="67"/>
      <c r="J33" s="67"/>
      <c r="K33" s="67"/>
      <c r="L33" s="67"/>
      <c r="M33" s="67"/>
      <c r="N33" s="67"/>
      <c r="O33" s="67"/>
      <c r="P33" s="68"/>
      <c r="Q33" s="67"/>
      <c r="R33" s="68"/>
      <c r="S33" s="67"/>
      <c r="T33" s="68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7:40" s="66" customFormat="1" ht="15.75" customHeight="1" x14ac:dyDescent="0.2">
      <c r="G34" s="67"/>
      <c r="H34" s="67"/>
      <c r="I34" s="67"/>
      <c r="J34" s="67"/>
      <c r="K34" s="67"/>
      <c r="L34" s="67"/>
      <c r="M34" s="67"/>
      <c r="N34" s="67"/>
      <c r="O34" s="67"/>
      <c r="P34" s="68"/>
      <c r="Q34" s="67"/>
      <c r="R34" s="68"/>
      <c r="S34" s="67"/>
      <c r="T34" s="68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7:40" s="66" customFormat="1" ht="15.75" customHeight="1" x14ac:dyDescent="0.2">
      <c r="G35" s="67"/>
      <c r="H35" s="67"/>
      <c r="I35" s="67"/>
      <c r="J35" s="67"/>
      <c r="K35" s="67"/>
      <c r="L35" s="67"/>
      <c r="M35" s="67"/>
      <c r="N35" s="67"/>
      <c r="O35" s="67"/>
      <c r="P35" s="68"/>
      <c r="Q35" s="67"/>
      <c r="R35" s="68"/>
      <c r="S35" s="67"/>
      <c r="T35" s="68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7:40" s="66" customFormat="1" ht="15.75" customHeight="1" x14ac:dyDescent="0.2">
      <c r="G36" s="67"/>
      <c r="H36" s="67"/>
      <c r="I36" s="67"/>
      <c r="J36" s="67"/>
      <c r="K36" s="67"/>
      <c r="L36" s="67"/>
      <c r="M36" s="67"/>
      <c r="N36" s="67"/>
      <c r="O36" s="67"/>
      <c r="P36" s="68"/>
      <c r="Q36" s="67"/>
      <c r="R36" s="68"/>
      <c r="S36" s="67"/>
      <c r="T36" s="68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7:40" s="66" customFormat="1" ht="15.75" customHeight="1" x14ac:dyDescent="0.2">
      <c r="G37" s="67"/>
      <c r="H37" s="67"/>
      <c r="I37" s="67"/>
      <c r="J37" s="67"/>
      <c r="K37" s="67"/>
      <c r="L37" s="67"/>
      <c r="M37" s="67"/>
      <c r="N37" s="67"/>
      <c r="O37" s="67"/>
      <c r="P37" s="68"/>
      <c r="Q37" s="67"/>
      <c r="R37" s="68"/>
      <c r="S37" s="67"/>
      <c r="T37" s="68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7:40" s="66" customFormat="1" ht="15.75" customHeight="1" x14ac:dyDescent="0.2">
      <c r="G38" s="67"/>
      <c r="H38" s="67"/>
      <c r="I38" s="67"/>
      <c r="J38" s="67"/>
      <c r="K38" s="67"/>
      <c r="L38" s="67"/>
      <c r="M38" s="67"/>
      <c r="N38" s="67"/>
      <c r="O38" s="67"/>
      <c r="P38" s="68"/>
      <c r="Q38" s="67"/>
      <c r="R38" s="68"/>
      <c r="S38" s="67"/>
      <c r="T38" s="68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7:40" s="66" customFormat="1" ht="15.75" customHeight="1" x14ac:dyDescent="0.2">
      <c r="G39" s="67"/>
      <c r="H39" s="67"/>
      <c r="I39" s="67"/>
      <c r="J39" s="67"/>
      <c r="K39" s="67"/>
      <c r="L39" s="67"/>
      <c r="M39" s="67"/>
      <c r="N39" s="67"/>
      <c r="O39" s="67"/>
      <c r="P39" s="68"/>
      <c r="Q39" s="67"/>
      <c r="R39" s="68"/>
      <c r="S39" s="67"/>
      <c r="T39" s="68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7:40" s="66" customFormat="1" ht="15.75" customHeight="1" x14ac:dyDescent="0.2">
      <c r="G40" s="67"/>
      <c r="H40" s="67"/>
      <c r="I40" s="67"/>
      <c r="J40" s="67"/>
      <c r="K40" s="67"/>
      <c r="L40" s="67"/>
      <c r="M40" s="67"/>
      <c r="N40" s="67"/>
      <c r="O40" s="67"/>
      <c r="P40" s="68"/>
      <c r="Q40" s="67"/>
      <c r="R40" s="68"/>
      <c r="S40" s="67"/>
      <c r="T40" s="68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7:40" s="66" customFormat="1" ht="15.75" customHeight="1" x14ac:dyDescent="0.2">
      <c r="G41" s="67"/>
      <c r="H41" s="67"/>
      <c r="I41" s="67"/>
      <c r="J41" s="67"/>
      <c r="K41" s="67"/>
      <c r="L41" s="67"/>
      <c r="M41" s="67"/>
      <c r="N41" s="67"/>
      <c r="O41" s="67"/>
      <c r="P41" s="68"/>
      <c r="Q41" s="67"/>
      <c r="R41" s="68"/>
      <c r="S41" s="67"/>
      <c r="T41" s="68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7:40" s="66" customFormat="1" ht="15.75" customHeight="1" x14ac:dyDescent="0.2">
      <c r="G42" s="67"/>
      <c r="H42" s="67"/>
      <c r="I42" s="67"/>
      <c r="J42" s="67"/>
      <c r="K42" s="67"/>
      <c r="L42" s="67"/>
      <c r="M42" s="67"/>
      <c r="N42" s="67"/>
      <c r="O42" s="67"/>
      <c r="P42" s="68"/>
      <c r="Q42" s="67"/>
      <c r="R42" s="68"/>
      <c r="S42" s="67"/>
      <c r="T42" s="68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7:40" s="66" customFormat="1" ht="15.75" customHeight="1" x14ac:dyDescent="0.2">
      <c r="G43" s="67"/>
      <c r="H43" s="67"/>
      <c r="I43" s="67"/>
      <c r="J43" s="67"/>
      <c r="K43" s="67"/>
      <c r="L43" s="67"/>
      <c r="M43" s="67"/>
      <c r="N43" s="67"/>
      <c r="O43" s="67"/>
      <c r="P43" s="68"/>
      <c r="Q43" s="67"/>
      <c r="R43" s="68"/>
      <c r="S43" s="67"/>
      <c r="T43" s="68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2024-08-14T20:31:17Z</dcterms:created>
  <dcterms:modified xsi:type="dcterms:W3CDTF">2024-08-14T20:31:43Z</dcterms:modified>
</cp:coreProperties>
</file>