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I\090029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S29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V18" i="1" l="1"/>
  <c r="X18" i="1"/>
  <c r="V27" i="1"/>
  <c r="X27" i="1"/>
  <c r="V21" i="1"/>
  <c r="X21" i="1"/>
  <c r="V15" i="1"/>
  <c r="X15" i="1"/>
  <c r="V24" i="1"/>
  <c r="X24" i="1"/>
  <c r="U29" i="1"/>
  <c r="R17" i="1"/>
  <c r="X17" i="1" s="1"/>
  <c r="R19" i="1"/>
  <c r="V19" i="1" s="1"/>
  <c r="R20" i="1"/>
  <c r="T20" i="1" s="1"/>
  <c r="R25" i="1"/>
  <c r="P29" i="1"/>
  <c r="R28" i="1"/>
  <c r="V28" i="1" s="1"/>
  <c r="Q29" i="1"/>
  <c r="R26" i="1"/>
  <c r="X12" i="1"/>
  <c r="R13" i="1"/>
  <c r="V13" i="1" s="1"/>
  <c r="R11" i="1"/>
  <c r="R16" i="1"/>
  <c r="V16" i="1" s="1"/>
  <c r="V25" i="1"/>
  <c r="X25" i="1"/>
  <c r="T25" i="1"/>
  <c r="X23" i="1"/>
  <c r="T23" i="1"/>
  <c r="V23" i="1"/>
  <c r="X28" i="1"/>
  <c r="T28" i="1"/>
  <c r="V26" i="1"/>
  <c r="T26" i="1"/>
  <c r="X26" i="1"/>
  <c r="X13" i="1"/>
  <c r="T13" i="1"/>
  <c r="T14" i="1"/>
  <c r="X14" i="1"/>
  <c r="V14" i="1"/>
  <c r="X11" i="1"/>
  <c r="T11" i="1"/>
  <c r="V11" i="1"/>
  <c r="X16" i="1"/>
  <c r="T16" i="1"/>
  <c r="T17" i="1"/>
  <c r="V17" i="1"/>
  <c r="V22" i="1"/>
  <c r="X22" i="1"/>
  <c r="T22" i="1"/>
  <c r="R10" i="1"/>
  <c r="W29" i="1"/>
  <c r="T12" i="1"/>
  <c r="T15" i="1"/>
  <c r="T18" i="1"/>
  <c r="T21" i="1"/>
  <c r="T24" i="1"/>
  <c r="T27" i="1"/>
  <c r="T19" i="1" l="1"/>
  <c r="V20" i="1"/>
  <c r="X19" i="1"/>
  <c r="X20" i="1"/>
  <c r="R29" i="1"/>
  <c r="X10" i="1"/>
  <c r="V10" i="1"/>
  <c r="T10" i="1"/>
  <c r="X29" i="1" l="1"/>
  <c r="V29" i="1"/>
  <c r="T29" i="1"/>
</calcChain>
</file>

<file path=xl/sharedStrings.xml><?xml version="1.0" encoding="utf-8"?>
<sst xmlns="http://schemas.openxmlformats.org/spreadsheetml/2006/main" count="60" uniqueCount="56">
  <si>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</si>
  <si>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</si>
  <si>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</si>
  <si>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</si>
  <si>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</si>
  <si>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</si>
  <si>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</si>
  <si>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</si>
  <si>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</si>
  <si>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</si>
  <si>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</si>
  <si>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</si>
  <si>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</si>
  <si>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</si>
  <si>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</si>
  <si>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</si>
  <si>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</si>
  <si>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</si>
  <si>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</si>
  <si>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</si>
  <si>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</si>
  <si>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</si>
  <si>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</si>
  <si>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</si>
  <si>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</si>
  <si>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</si>
  <si>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</si>
  <si>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</si>
  <si>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</si>
  <si>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</si>
  <si>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</si>
  <si>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</si>
  <si>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</si>
  <si>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</si>
  <si>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</si>
  <si>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</si>
  <si>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</si>
  <si>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</si>
  <si>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</si>
  <si>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</si>
  <si>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</si>
  <si>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</si>
  <si>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</si>
  <si>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</si>
  <si>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</si>
  <si>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</si>
  <si>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</si>
  <si>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</si>
  <si>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</si>
  <si>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</si>
  <si>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</si>
  <si>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PROV.REC.-PROV.CONC.</t>
  </si>
  <si>
    <t>DESTAQUE</t>
  </si>
  <si>
    <t>DESP.EMP.</t>
  </si>
  <si>
    <t>DESP.LIQUID.</t>
  </si>
  <si>
    <t>DESP.PAGAS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</si>
</sst>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67950</v>
          </cell>
          <cell r="P10">
            <v>61150</v>
          </cell>
          <cell r="Q10">
            <v>61150</v>
          </cell>
          <cell r="R10">
            <v>57423.75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14038.4</v>
          </cell>
          <cell r="P12">
            <v>14038.4</v>
          </cell>
          <cell r="Q12">
            <v>14038.4</v>
          </cell>
          <cell r="R12">
            <v>14038.4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15000</v>
          </cell>
          <cell r="P13">
            <v>15000</v>
          </cell>
          <cell r="Q13">
            <v>254.99</v>
          </cell>
          <cell r="R13">
            <v>254.99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21113978</v>
          </cell>
          <cell r="P14">
            <v>12688790.460000001</v>
          </cell>
          <cell r="Q14">
            <v>10047031.4</v>
          </cell>
          <cell r="R14">
            <v>9500954.3599999994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62598607.18</v>
          </cell>
          <cell r="N15">
            <v>561989</v>
          </cell>
          <cell r="P15">
            <v>57767133.060000002</v>
          </cell>
          <cell r="Q15">
            <v>35265972.109999999</v>
          </cell>
          <cell r="R15">
            <v>33551601.469999999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4</v>
          </cell>
          <cell r="M16">
            <v>5896929</v>
          </cell>
          <cell r="P16">
            <v>2261272.0099999998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0033</v>
          </cell>
          <cell r="F17" t="str">
            <v>PROGRAMA DE GESTAO E MANUTENCAO DO PODER JUDICIARIO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1027</v>
          </cell>
          <cell r="K17" t="str">
            <v>SERV.AFETOS AS ATIVID.ESPECIFICAS DA JUSTICA</v>
          </cell>
          <cell r="L17" t="str">
            <v>3</v>
          </cell>
          <cell r="M17">
            <v>9261186</v>
          </cell>
          <cell r="P17">
            <v>9246083.8900000006</v>
          </cell>
          <cell r="Q17">
            <v>6955265.0499999998</v>
          </cell>
          <cell r="R17">
            <v>6670282.7800000003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402202193.87</v>
          </cell>
          <cell r="P18">
            <v>402186134.41000003</v>
          </cell>
          <cell r="Q18">
            <v>402186134.41000003</v>
          </cell>
          <cell r="R18">
            <v>393105252.76999998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85329</v>
          </cell>
          <cell r="P19">
            <v>85329</v>
          </cell>
          <cell r="Q19">
            <v>68215.850000000006</v>
          </cell>
          <cell r="R19">
            <v>68215.850000000006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1027</v>
          </cell>
          <cell r="K20" t="str">
            <v>SERV.AFETOS AS ATIVID.ESPECIFICAS DA JUSTICA</v>
          </cell>
          <cell r="L20" t="str">
            <v>3</v>
          </cell>
          <cell r="M20">
            <v>20000</v>
          </cell>
          <cell r="P20">
            <v>20000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219Z</v>
          </cell>
          <cell r="H21" t="str">
            <v>CONSERVACAO E RECUPERACAO DE ATIVOS DE INFRAESTRUTURA DA UNI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15298333</v>
          </cell>
          <cell r="P21">
            <v>1276616.25</v>
          </cell>
          <cell r="Q21">
            <v>196735.48</v>
          </cell>
          <cell r="R21">
            <v>119985.24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4</v>
          </cell>
          <cell r="M22">
            <v>20000</v>
          </cell>
          <cell r="P22">
            <v>14082</v>
          </cell>
          <cell r="Q22">
            <v>14082</v>
          </cell>
          <cell r="R22">
            <v>14082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39109978</v>
          </cell>
          <cell r="P23">
            <v>36543819.869999997</v>
          </cell>
          <cell r="Q23">
            <v>27574988.879999999</v>
          </cell>
          <cell r="R23">
            <v>26740930.359999999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33935228.090000004</v>
          </cell>
          <cell r="P24">
            <v>33935228.090000004</v>
          </cell>
          <cell r="Q24">
            <v>28379166.629999999</v>
          </cell>
          <cell r="R24">
            <v>28379166.629999999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69784447.459999993</v>
          </cell>
          <cell r="P25">
            <v>69784447.459999993</v>
          </cell>
          <cell r="Q25">
            <v>69784447.459999993</v>
          </cell>
          <cell r="R25">
            <v>69784447.459999993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1056</v>
          </cell>
          <cell r="K26" t="str">
            <v>BENEFICIOS DO RPPS DA UNIAO</v>
          </cell>
          <cell r="L26" t="str">
            <v>1</v>
          </cell>
          <cell r="M26">
            <v>160632427.56</v>
          </cell>
          <cell r="P26">
            <v>160632427.56</v>
          </cell>
          <cell r="Q26">
            <v>160632427.56</v>
          </cell>
          <cell r="R26">
            <v>157082268.16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- LEI N. 12.618, DE 2012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423285.26</v>
          </cell>
          <cell r="P27">
            <v>423285.26</v>
          </cell>
          <cell r="Q27">
            <v>423285.26</v>
          </cell>
          <cell r="R27">
            <v>423285.26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DE LEGISLACAO ESPECIAL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30000</v>
          </cell>
          <cell r="P28">
            <v>30000</v>
          </cell>
          <cell r="Q28">
            <v>21980.29</v>
          </cell>
          <cell r="R28">
            <v>21980.29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73" customWidth="1"/>
    <col min="2" max="2" width="35.7109375" style="73" customWidth="1"/>
    <col min="3" max="4" width="15.7109375" style="73" customWidth="1"/>
    <col min="5" max="6" width="55.7109375" style="73" customWidth="1"/>
    <col min="7" max="8" width="8.7109375" style="74" customWidth="1"/>
    <col min="9" max="9" width="35.7109375" style="74" customWidth="1"/>
    <col min="10" max="10" width="8.7109375" style="74" customWidth="1"/>
    <col min="11" max="15" width="16.7109375" style="74" customWidth="1"/>
    <col min="16" max="16" width="16.7109375" style="75" customWidth="1"/>
    <col min="17" max="17" width="16.7109375" style="74" customWidth="1"/>
    <col min="18" max="18" width="16.7109375" style="75" customWidth="1"/>
    <col min="19" max="19" width="16.7109375" style="74" customWidth="1"/>
    <col min="20" max="20" width="8.7109375" style="75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+'[1]Access-Out'!A10</f>
        <v>11101</v>
      </c>
      <c r="B10" s="39" t="str">
        <f>+'[1]Access-Out'!B10</f>
        <v>SUPERIOR TRIBUNAL DE JUSTICA</v>
      </c>
      <c r="C10" s="38" t="str">
        <f>CONCATENATE('[1]Access-Out'!C10,".",'[1]Access-Out'!D10)</f>
        <v>02.128</v>
      </c>
      <c r="D10" s="38" t="str">
        <f>CONCATENATE('[1]Access-Out'!E10,".",'[1]Access-Out'!G10)</f>
        <v>0033.20G2</v>
      </c>
      <c r="E10" s="39" t="str">
        <f>+'[1]Access-Out'!F10</f>
        <v>PROGRAMA DE GESTAO E MANUTENCAO DO PODER JUDICIARIO</v>
      </c>
      <c r="F10" s="40" t="str">
        <f>+'[1]Access-Out'!H10</f>
        <v>FORMACAO E APERFEICOAMENTO DE MAGISTRADOS</v>
      </c>
      <c r="G10" s="38" t="str">
        <f>IF('[1]Access-Out'!I10="1","F","S")</f>
        <v>F</v>
      </c>
      <c r="H10" s="38" t="str">
        <f>+'[1]Access-Out'!J10</f>
        <v>1000</v>
      </c>
      <c r="I10" s="41" t="str">
        <f>+'[1]Access-Out'!K10</f>
        <v>RECURSOS LIVRES DA UNIAO</v>
      </c>
      <c r="J10" s="38" t="str">
        <f>+'[1]Access-Out'!L10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'[1]Access-Out'!M10-'[1]Access-Out'!N10</f>
        <v>0</v>
      </c>
      <c r="Q10" s="43">
        <f>'[1]Access-Out'!O10</f>
        <v>67950</v>
      </c>
      <c r="R10" s="44">
        <f>N10-O10+P10+Q10</f>
        <v>67950</v>
      </c>
      <c r="S10" s="42">
        <f>'[1]Access-Out'!P10</f>
        <v>61150</v>
      </c>
      <c r="T10" s="45">
        <f>IF(R10&gt;0,S10/R10,0)</f>
        <v>0.89992641648270788</v>
      </c>
      <c r="U10" s="42">
        <f>'[1]Access-Out'!Q10</f>
        <v>61150</v>
      </c>
      <c r="V10" s="45">
        <f>IF(R10&gt;0,U10/R10,0)</f>
        <v>0.89992641648270788</v>
      </c>
      <c r="W10" s="42">
        <f>'[1]Access-Out'!R10</f>
        <v>57423.75</v>
      </c>
      <c r="X10" s="45">
        <f>IF(R10&gt;0,W10/R10,0)</f>
        <v>0.84508830022075054</v>
      </c>
    </row>
    <row r="11" spans="1:24" ht="28.5" customHeight="1" x14ac:dyDescent="0.2">
      <c r="A11" s="46" t="str">
        <f>+'[1]Access-Out'!A11</f>
        <v>12101</v>
      </c>
      <c r="B11" s="47" t="str">
        <f>+'[1]Access-Out'!B11</f>
        <v>JUSTICA FEDERAL DE PRIMEIRO GRAU</v>
      </c>
      <c r="C11" s="46" t="str">
        <f>CONCATENATE('[1]Access-Out'!C11,".",'[1]Access-Out'!D11)</f>
        <v>02.061</v>
      </c>
      <c r="D11" s="46" t="str">
        <f>CONCATENATE('[1]Access-Out'!E11,".",'[1]Access-Out'!G11)</f>
        <v>0033.4257</v>
      </c>
      <c r="E11" s="47" t="str">
        <f>+'[1]Access-Out'!F11</f>
        <v>PROGRAMA DE GESTAO E MANUTENCAO DO PODER JUDICIARIO</v>
      </c>
      <c r="F11" s="48" t="str">
        <f>+'[1]Access-Out'!H11</f>
        <v>JULGAMENTO DE CAUSAS NA JUSTICA FEDERAL</v>
      </c>
      <c r="G11" s="46" t="str">
        <f>IF('[1]Access-Out'!I11="1","F","S")</f>
        <v>F</v>
      </c>
      <c r="H11" s="46" t="str">
        <f>+'[1]Access-Out'!J11</f>
        <v>1000</v>
      </c>
      <c r="I11" s="49" t="str">
        <f>+'[1]Access-Out'!K11</f>
        <v>RECURSOS LIVRES DA UNIAO</v>
      </c>
      <c r="J11" s="46" t="str">
        <f>+'[1]Access-Out'!L11</f>
        <v>3</v>
      </c>
      <c r="K11" s="42"/>
      <c r="L11" s="42"/>
      <c r="M11" s="42"/>
      <c r="N11" s="42">
        <f t="shared" ref="N11:N28" si="0">+K11+L11-M11</f>
        <v>0</v>
      </c>
      <c r="O11" s="42">
        <v>0</v>
      </c>
      <c r="P11" s="42">
        <f>'[1]Access-Out'!M11-'[1]Access-Out'!N11</f>
        <v>0</v>
      </c>
      <c r="Q11" s="42">
        <f>'[1]Access-Out'!O11</f>
        <v>0</v>
      </c>
      <c r="R11" s="44">
        <f t="shared" ref="R11:R28" si="1">N11-O11+P11+Q11</f>
        <v>0</v>
      </c>
      <c r="S11" s="42">
        <f>'[1]Access-Out'!P11</f>
        <v>0</v>
      </c>
      <c r="T11" s="45">
        <f t="shared" ref="T11:T29" si="2">IF(R11&gt;0,S11/R11,0)</f>
        <v>0</v>
      </c>
      <c r="U11" s="42">
        <f>'[1]Access-Out'!Q11</f>
        <v>0</v>
      </c>
      <c r="V11" s="45">
        <f t="shared" ref="V11:V29" si="3">IF(R11&gt;0,U11/R11,0)</f>
        <v>0</v>
      </c>
      <c r="W11" s="42">
        <f>'[1]Access-Out'!R11</f>
        <v>0</v>
      </c>
      <c r="X11" s="45">
        <f t="shared" ref="X11:X29" si="4">IF(R11&gt;0,W11/R11,0)</f>
        <v>0</v>
      </c>
    </row>
    <row r="12" spans="1:24" ht="28.5" customHeight="1" x14ac:dyDescent="0.2">
      <c r="A12" s="46" t="str">
        <f>+'[1]Access-Out'!A12</f>
        <v>12101</v>
      </c>
      <c r="B12" s="47" t="str">
        <f>+'[1]Access-Out'!B12</f>
        <v>JUSTICA FEDERAL DE PRIMEIRO GRAU</v>
      </c>
      <c r="C12" s="46" t="str">
        <f>CONCATENATE('[1]Access-Out'!C12,".",'[1]Access-Out'!D12)</f>
        <v>02.061</v>
      </c>
      <c r="D12" s="46" t="str">
        <f>CONCATENATE('[1]Access-Out'!E12,".",'[1]Access-Out'!G12)</f>
        <v>0033.4257</v>
      </c>
      <c r="E12" s="47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6" t="str">
        <f>IF('[1]Access-Out'!I12="1","F","S")</f>
        <v>F</v>
      </c>
      <c r="H12" s="46" t="str">
        <f>+'[1]Access-Out'!J12</f>
        <v>1027</v>
      </c>
      <c r="I12" s="49" t="str">
        <f>+'[1]Access-Out'!K12</f>
        <v>SERV.AFETOS AS ATIVID.ESPECIFICAS DA JUSTICA</v>
      </c>
      <c r="J12" s="46" t="str">
        <f>+'[1]Access-Out'!L12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'[1]Access-Out'!M12-'[1]Access-Out'!N12</f>
        <v>14038.4</v>
      </c>
      <c r="Q12" s="42">
        <f>'[1]Access-Out'!O12</f>
        <v>0</v>
      </c>
      <c r="R12" s="44">
        <f t="shared" si="1"/>
        <v>14038.4</v>
      </c>
      <c r="S12" s="42">
        <f>'[1]Access-Out'!P12</f>
        <v>14038.4</v>
      </c>
      <c r="T12" s="45">
        <f t="shared" si="2"/>
        <v>1</v>
      </c>
      <c r="U12" s="42">
        <f>'[1]Access-Out'!Q12</f>
        <v>14038.4</v>
      </c>
      <c r="V12" s="45">
        <f t="shared" si="3"/>
        <v>1</v>
      </c>
      <c r="W12" s="42">
        <f>'[1]Access-Out'!R12</f>
        <v>14038.4</v>
      </c>
      <c r="X12" s="45">
        <f t="shared" si="4"/>
        <v>1</v>
      </c>
    </row>
    <row r="13" spans="1:24" ht="28.5" customHeight="1" x14ac:dyDescent="0.2">
      <c r="A13" s="50" t="str">
        <f>+'[1]Access-Out'!A13</f>
        <v>12104</v>
      </c>
      <c r="B13" s="51" t="str">
        <f>+'[1]Access-Out'!B13</f>
        <v>TRIBUNAL REGIONAL FEDERAL DA 3A. REGIAO</v>
      </c>
      <c r="C13" s="52" t="str">
        <f>CONCATENATE('[1]Access-Out'!C13,".",'[1]Access-Out'!D13)</f>
        <v>02.061</v>
      </c>
      <c r="D13" s="52" t="str">
        <f>CONCATENATE('[1]Access-Out'!E13,".",'[1]Access-Out'!G13)</f>
        <v>0033.4224</v>
      </c>
      <c r="E13" s="51" t="str">
        <f>+'[1]Access-Out'!F13</f>
        <v>PROGRAMA DE GESTAO E MANUTENCAO DO PODER JUDICIARIO</v>
      </c>
      <c r="F13" s="53" t="str">
        <f>+'[1]Access-Out'!H13</f>
        <v>ASSISTENCIA JURIDICA A PESSOAS CARENTES</v>
      </c>
      <c r="G13" s="50" t="str">
        <f>IF('[1]Access-Out'!I13="1","F","S")</f>
        <v>F</v>
      </c>
      <c r="H13" s="50" t="str">
        <f>+'[1]Access-Out'!J13</f>
        <v>1000</v>
      </c>
      <c r="I13" s="54" t="str">
        <f>+'[1]Access-Out'!K13</f>
        <v>RECURSOS LIVRES DA UNIAO</v>
      </c>
      <c r="J13" s="50" t="str">
        <f>+'[1]Access-Out'!L13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'[1]Access-Out'!M13-'[1]Access-Out'!N13</f>
        <v>15000</v>
      </c>
      <c r="Q13" s="42">
        <f>'[1]Access-Out'!O13</f>
        <v>0</v>
      </c>
      <c r="R13" s="44">
        <f t="shared" si="1"/>
        <v>15000</v>
      </c>
      <c r="S13" s="42">
        <f>'[1]Access-Out'!P13</f>
        <v>15000</v>
      </c>
      <c r="T13" s="45">
        <f t="shared" si="2"/>
        <v>1</v>
      </c>
      <c r="U13" s="42">
        <f>'[1]Access-Out'!Q13</f>
        <v>254.99</v>
      </c>
      <c r="V13" s="45">
        <f t="shared" si="3"/>
        <v>1.6999333333333335E-2</v>
      </c>
      <c r="W13" s="42">
        <f>'[1]Access-Out'!R13</f>
        <v>254.99</v>
      </c>
      <c r="X13" s="45">
        <f t="shared" si="4"/>
        <v>1.6999333333333335E-2</v>
      </c>
    </row>
    <row r="14" spans="1:24" ht="28.5" customHeight="1" x14ac:dyDescent="0.2">
      <c r="A14" s="46" t="str">
        <f>+'[1]Access-Out'!A14</f>
        <v>12104</v>
      </c>
      <c r="B14" s="47" t="str">
        <f>+'[1]Access-Out'!B14</f>
        <v>TRIBUNAL REGIONAL FEDERAL DA 3A. REGIAO</v>
      </c>
      <c r="C14" s="46" t="str">
        <f>CONCATENATE('[1]Access-Out'!C14,".",'[1]Access-Out'!D14)</f>
        <v>02.061</v>
      </c>
      <c r="D14" s="46" t="str">
        <f>CONCATENATE('[1]Access-Out'!E14,".",'[1]Access-Out'!G14)</f>
        <v>0033.4257</v>
      </c>
      <c r="E14" s="47" t="str">
        <f>+'[1]Access-Out'!F14</f>
        <v>PROGRAMA DE GESTAO E MANUTENCAO DO PODER JUDICIARIO</v>
      </c>
      <c r="F14" s="55" t="str">
        <f>+'[1]Access-Out'!H14</f>
        <v>JULGAMENTO DE CAUSAS NA JUSTICA FEDERAL</v>
      </c>
      <c r="G14" s="46" t="str">
        <f>IF('[1]Access-Out'!I14="1","F","S")</f>
        <v>F</v>
      </c>
      <c r="H14" s="46" t="str">
        <f>+'[1]Access-Out'!J14</f>
        <v>1000</v>
      </c>
      <c r="I14" s="47" t="str">
        <f>+'[1]Access-Out'!K14</f>
        <v>RECURSOS LIVRES DA UNIAO</v>
      </c>
      <c r="J14" s="46" t="str">
        <f>+'[1]Access-Out'!L14</f>
        <v>4</v>
      </c>
      <c r="K14" s="42"/>
      <c r="L14" s="42"/>
      <c r="M14" s="42"/>
      <c r="N14" s="42">
        <f t="shared" si="0"/>
        <v>0</v>
      </c>
      <c r="O14" s="42">
        <v>0</v>
      </c>
      <c r="P14" s="42">
        <f>'[1]Access-Out'!M14-'[1]Access-Out'!N14</f>
        <v>21113978</v>
      </c>
      <c r="Q14" s="42">
        <f>'[1]Access-Out'!O14</f>
        <v>0</v>
      </c>
      <c r="R14" s="44">
        <f t="shared" si="1"/>
        <v>21113978</v>
      </c>
      <c r="S14" s="42">
        <f>'[1]Access-Out'!P14</f>
        <v>12688790.460000001</v>
      </c>
      <c r="T14" s="45">
        <f t="shared" si="2"/>
        <v>0.60096635792648834</v>
      </c>
      <c r="U14" s="42">
        <f>'[1]Access-Out'!Q14</f>
        <v>10047031.4</v>
      </c>
      <c r="V14" s="45">
        <f t="shared" si="3"/>
        <v>0.47584739360815853</v>
      </c>
      <c r="W14" s="42">
        <f>'[1]Access-Out'!R14</f>
        <v>9500954.3599999994</v>
      </c>
      <c r="X14" s="45">
        <f t="shared" si="4"/>
        <v>0.44998409868571426</v>
      </c>
    </row>
    <row r="15" spans="1:24" ht="28.5" customHeight="1" x14ac:dyDescent="0.2">
      <c r="A15" s="46" t="str">
        <f>+'[1]Access-Out'!A15</f>
        <v>12104</v>
      </c>
      <c r="B15" s="47" t="str">
        <f>+'[1]Access-Out'!B15</f>
        <v>TRIBUNAL REGIONAL FEDERAL DA 3A. REGIAO</v>
      </c>
      <c r="C15" s="46" t="str">
        <f>CONCATENATE('[1]Access-Out'!C15,".",'[1]Access-Out'!D15)</f>
        <v>02.061</v>
      </c>
      <c r="D15" s="46" t="str">
        <f>CONCATENATE('[1]Access-Out'!E15,".",'[1]Access-Out'!G15)</f>
        <v>0033.4257</v>
      </c>
      <c r="E15" s="47" t="str">
        <f>+'[1]Access-Out'!F15</f>
        <v>PROGRAMA DE GESTAO E MANUTENCAO DO PODER JUDICIARIO</v>
      </c>
      <c r="F15" s="55" t="str">
        <f>+'[1]Access-Out'!H15</f>
        <v>JULGAMENTO DE CAUSAS NA JUSTICA FEDERAL</v>
      </c>
      <c r="G15" s="46" t="str">
        <f>IF('[1]Access-Out'!I15="1","F","S")</f>
        <v>F</v>
      </c>
      <c r="H15" s="46" t="str">
        <f>+'[1]Access-Out'!J15</f>
        <v>1000</v>
      </c>
      <c r="I15" s="47" t="str">
        <f>+'[1]Access-Out'!K15</f>
        <v>RECURSOS LIVRES DA UNIAO</v>
      </c>
      <c r="J15" s="46" t="str">
        <f>+'[1]Access-Out'!L15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'[1]Access-Out'!M15-'[1]Access-Out'!N15</f>
        <v>62036618.18</v>
      </c>
      <c r="Q15" s="42">
        <f>'[1]Access-Out'!O15</f>
        <v>0</v>
      </c>
      <c r="R15" s="44">
        <f t="shared" si="1"/>
        <v>62036618.18</v>
      </c>
      <c r="S15" s="42">
        <f>'[1]Access-Out'!P15</f>
        <v>57767133.060000002</v>
      </c>
      <c r="T15" s="45">
        <f t="shared" si="2"/>
        <v>0.93117798414458963</v>
      </c>
      <c r="U15" s="42">
        <f>'[1]Access-Out'!Q15</f>
        <v>35265972.109999999</v>
      </c>
      <c r="V15" s="45">
        <f t="shared" si="3"/>
        <v>0.56847025425653208</v>
      </c>
      <c r="W15" s="42">
        <f>'[1]Access-Out'!R15</f>
        <v>33551601.469999999</v>
      </c>
      <c r="X15" s="45">
        <f t="shared" si="4"/>
        <v>0.54083543646189125</v>
      </c>
    </row>
    <row r="16" spans="1:24" ht="28.5" customHeight="1" x14ac:dyDescent="0.2">
      <c r="A16" s="46" t="str">
        <f>+'[1]Access-Out'!A16</f>
        <v>12104</v>
      </c>
      <c r="B16" s="47" t="str">
        <f>+'[1]Access-Out'!B16</f>
        <v>TRIBUNAL REGIONAL FEDERAL DA 3A. REGIAO</v>
      </c>
      <c r="C16" s="46" t="str">
        <f>CONCATENATE('[1]Access-Out'!C16,".",'[1]Access-Out'!D16)</f>
        <v>02.061</v>
      </c>
      <c r="D16" s="46" t="str">
        <f>CONCATENATE('[1]Access-Out'!E16,".",'[1]Access-Out'!G16)</f>
        <v>0033.4257</v>
      </c>
      <c r="E16" s="47" t="str">
        <f>+'[1]Access-Out'!F16</f>
        <v>PROGRAMA DE GESTAO E MANUTENCAO DO PODER JUDICIARIO</v>
      </c>
      <c r="F16" s="47" t="str">
        <f>+'[1]Access-Out'!H16</f>
        <v>JULGAMENTO DE CAUSAS NA JUSTICA FEDERAL</v>
      </c>
      <c r="G16" s="46" t="str">
        <f>IF('[1]Access-Out'!I16="1","F","S")</f>
        <v>F</v>
      </c>
      <c r="H16" s="46" t="str">
        <f>+'[1]Access-Out'!J16</f>
        <v>1027</v>
      </c>
      <c r="I16" s="47" t="str">
        <f>+'[1]Access-Out'!K16</f>
        <v>SERV.AFETOS AS ATIVID.ESPECIFICAS DA JUSTICA</v>
      </c>
      <c r="J16" s="46" t="str">
        <f>+'[1]Access-Out'!L16</f>
        <v>4</v>
      </c>
      <c r="K16" s="42"/>
      <c r="L16" s="42"/>
      <c r="M16" s="42"/>
      <c r="N16" s="42">
        <f t="shared" si="0"/>
        <v>0</v>
      </c>
      <c r="O16" s="42">
        <v>0</v>
      </c>
      <c r="P16" s="42">
        <f>'[1]Access-Out'!M16-'[1]Access-Out'!N16</f>
        <v>5896929</v>
      </c>
      <c r="Q16" s="42">
        <f>'[1]Access-Out'!O16</f>
        <v>0</v>
      </c>
      <c r="R16" s="44">
        <f t="shared" si="1"/>
        <v>5896929</v>
      </c>
      <c r="S16" s="42">
        <f>'[1]Access-Out'!P16</f>
        <v>2261272.0099999998</v>
      </c>
      <c r="T16" s="45">
        <f t="shared" si="2"/>
        <v>0.38346603969625542</v>
      </c>
      <c r="U16" s="42">
        <f>'[1]Access-Out'!Q16</f>
        <v>0</v>
      </c>
      <c r="V16" s="45">
        <f t="shared" si="3"/>
        <v>0</v>
      </c>
      <c r="W16" s="42">
        <f>'[1]Access-Out'!R16</f>
        <v>0</v>
      </c>
      <c r="X16" s="45">
        <f t="shared" si="4"/>
        <v>0</v>
      </c>
    </row>
    <row r="17" spans="1:24" ht="28.5" customHeight="1" x14ac:dyDescent="0.2">
      <c r="A17" s="46" t="str">
        <f>+'[1]Access-Out'!A17</f>
        <v>12104</v>
      </c>
      <c r="B17" s="47" t="str">
        <f>+'[1]Access-Out'!B17</f>
        <v>TRIBUNAL REGIONAL FEDERAL DA 3A. REGIAO</v>
      </c>
      <c r="C17" s="46" t="str">
        <f>CONCATENATE('[1]Access-Out'!C17,".",'[1]Access-Out'!D17)</f>
        <v>02.061</v>
      </c>
      <c r="D17" s="46" t="str">
        <f>CONCATENATE('[1]Access-Out'!E17,".",'[1]Access-Out'!G17)</f>
        <v>0033.4257</v>
      </c>
      <c r="E17" s="47" t="str">
        <f>+'[1]Access-Out'!F17</f>
        <v>PROGRAMA DE GESTAO E MANUTENCAO DO PODER JUDICIARIO</v>
      </c>
      <c r="F17" s="47" t="str">
        <f>+'[1]Access-Out'!H17</f>
        <v>JULGAMENTO DE CAUSAS NA JUSTICA FEDERAL</v>
      </c>
      <c r="G17" s="46" t="str">
        <f>IF('[1]Access-Out'!I17="1","F","S")</f>
        <v>F</v>
      </c>
      <c r="H17" s="46" t="str">
        <f>+'[1]Access-Out'!J17</f>
        <v>1027</v>
      </c>
      <c r="I17" s="47" t="str">
        <f>+'[1]Access-Out'!K17</f>
        <v>SERV.AFETOS AS ATIVID.ESPECIFICAS DA JUSTICA</v>
      </c>
      <c r="J17" s="46" t="str">
        <f>+'[1]Access-Out'!L17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'[1]Access-Out'!M17-'[1]Access-Out'!N17</f>
        <v>9261186</v>
      </c>
      <c r="Q17" s="42">
        <f>'[1]Access-Out'!O17</f>
        <v>0</v>
      </c>
      <c r="R17" s="42">
        <f t="shared" si="1"/>
        <v>9261186</v>
      </c>
      <c r="S17" s="42">
        <f>'[1]Access-Out'!P17</f>
        <v>9246083.8900000006</v>
      </c>
      <c r="T17" s="45">
        <f t="shared" si="2"/>
        <v>0.9983693114467197</v>
      </c>
      <c r="U17" s="42">
        <f>'[1]Access-Out'!Q17</f>
        <v>6955265.0499999998</v>
      </c>
      <c r="V17" s="45">
        <f t="shared" si="3"/>
        <v>0.75101234874237488</v>
      </c>
      <c r="W17" s="42">
        <f>'[1]Access-Out'!R17</f>
        <v>6670282.7800000003</v>
      </c>
      <c r="X17" s="45">
        <f t="shared" si="4"/>
        <v>0.72024066680012688</v>
      </c>
    </row>
    <row r="18" spans="1:24" ht="28.5" customHeight="1" x14ac:dyDescent="0.2">
      <c r="A18" s="46" t="str">
        <f>+'[1]Access-Out'!A18</f>
        <v>12104</v>
      </c>
      <c r="B18" s="47" t="str">
        <f>+'[1]Access-Out'!B18</f>
        <v>TRIBUNAL REGIONAL FEDERAL DA 3A. REGIAO</v>
      </c>
      <c r="C18" s="46" t="str">
        <f>CONCATENATE('[1]Access-Out'!C18,".",'[1]Access-Out'!D18)</f>
        <v>02.122</v>
      </c>
      <c r="D18" s="46" t="str">
        <f>CONCATENATE('[1]Access-Out'!E18,".",'[1]Access-Out'!G18)</f>
        <v>0033.20TP</v>
      </c>
      <c r="E18" s="47" t="str">
        <f>+'[1]Access-Out'!F18</f>
        <v>PROGRAMA DE GESTAO E MANUTENCAO DO PODER JUDICIARIO</v>
      </c>
      <c r="F18" s="47" t="str">
        <f>+'[1]Access-Out'!H18</f>
        <v>ATIVOS CIVIS DA UNIAO</v>
      </c>
      <c r="G18" s="46" t="str">
        <f>IF('[1]Access-Out'!I18="1","F","S")</f>
        <v>F</v>
      </c>
      <c r="H18" s="46" t="str">
        <f>+'[1]Access-Out'!J18</f>
        <v>1000</v>
      </c>
      <c r="I18" s="47" t="str">
        <f>+'[1]Access-Out'!K18</f>
        <v>RECURSOS LIVRES DA UNIAO</v>
      </c>
      <c r="J18" s="46" t="str">
        <f>+'[1]Access-Out'!L18</f>
        <v>1</v>
      </c>
      <c r="K18" s="42"/>
      <c r="L18" s="42"/>
      <c r="M18" s="42"/>
      <c r="N18" s="42">
        <f t="shared" si="0"/>
        <v>0</v>
      </c>
      <c r="O18" s="42">
        <v>0</v>
      </c>
      <c r="P18" s="42">
        <f>'[1]Access-Out'!M18-'[1]Access-Out'!N18</f>
        <v>402202193.87</v>
      </c>
      <c r="Q18" s="42">
        <f>'[1]Access-Out'!O18</f>
        <v>0</v>
      </c>
      <c r="R18" s="42">
        <f t="shared" si="1"/>
        <v>402202193.87</v>
      </c>
      <c r="S18" s="42">
        <f>'[1]Access-Out'!P18</f>
        <v>402186134.41000003</v>
      </c>
      <c r="T18" s="45">
        <f t="shared" si="2"/>
        <v>0.99996007117752028</v>
      </c>
      <c r="U18" s="42">
        <f>'[1]Access-Out'!Q18</f>
        <v>402186134.41000003</v>
      </c>
      <c r="V18" s="45">
        <f t="shared" si="3"/>
        <v>0.99996007117752028</v>
      </c>
      <c r="W18" s="42">
        <f>'[1]Access-Out'!R18</f>
        <v>393105252.76999998</v>
      </c>
      <c r="X18" s="45">
        <f t="shared" si="4"/>
        <v>0.97738216936991562</v>
      </c>
    </row>
    <row r="19" spans="1:24" ht="28.5" customHeight="1" x14ac:dyDescent="0.2">
      <c r="A19" s="46" t="str">
        <f>+'[1]Access-Out'!A19</f>
        <v>12104</v>
      </c>
      <c r="B19" s="47" t="str">
        <f>+'[1]Access-Out'!B19</f>
        <v>TRIBUNAL REGIONAL FEDERAL DA 3A. REGIAO</v>
      </c>
      <c r="C19" s="46" t="str">
        <f>CONCATENATE('[1]Access-Out'!C19,".",'[1]Access-Out'!D19)</f>
        <v>02.122</v>
      </c>
      <c r="D19" s="46" t="str">
        <f>CONCATENATE('[1]Access-Out'!E19,".",'[1]Access-Out'!G19)</f>
        <v>0033.216H</v>
      </c>
      <c r="E19" s="47" t="str">
        <f>+'[1]Access-Out'!F19</f>
        <v>PROGRAMA DE GESTAO E MANUTENCAO DO PODER JUDICIARIO</v>
      </c>
      <c r="F19" s="47" t="str">
        <f>+'[1]Access-Out'!H19</f>
        <v>AJUDA DE CUSTO PARA MORADIA OU AUXILIO-MORADIA A AGENTES PUB</v>
      </c>
      <c r="G19" s="46" t="str">
        <f>IF('[1]Access-Out'!I19="1","F","S")</f>
        <v>F</v>
      </c>
      <c r="H19" s="46" t="str">
        <f>+'[1]Access-Out'!J19</f>
        <v>1000</v>
      </c>
      <c r="I19" s="47" t="str">
        <f>+'[1]Access-Out'!K19</f>
        <v>RECURSOS LIVRES DA UNIAO</v>
      </c>
      <c r="J19" s="46" t="str">
        <f>+'[1]Access-Out'!L19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'[1]Access-Out'!M19-'[1]Access-Out'!N19</f>
        <v>85329</v>
      </c>
      <c r="Q19" s="42">
        <f>'[1]Access-Out'!O19</f>
        <v>0</v>
      </c>
      <c r="R19" s="42">
        <f t="shared" si="1"/>
        <v>85329</v>
      </c>
      <c r="S19" s="42">
        <f>'[1]Access-Out'!P19</f>
        <v>85329</v>
      </c>
      <c r="T19" s="45">
        <f t="shared" si="2"/>
        <v>1</v>
      </c>
      <c r="U19" s="42">
        <f>'[1]Access-Out'!Q19</f>
        <v>68215.850000000006</v>
      </c>
      <c r="V19" s="45">
        <f t="shared" si="3"/>
        <v>0.79944508900842626</v>
      </c>
      <c r="W19" s="42">
        <f>'[1]Access-Out'!R19</f>
        <v>68215.850000000006</v>
      </c>
      <c r="X19" s="45">
        <f t="shared" si="4"/>
        <v>0.79944508900842626</v>
      </c>
    </row>
    <row r="20" spans="1:24" ht="28.5" customHeight="1" x14ac:dyDescent="0.2">
      <c r="A20" s="46" t="str">
        <f>+'[1]Access-Out'!A20</f>
        <v>12104</v>
      </c>
      <c r="B20" s="47" t="str">
        <f>+'[1]Access-Out'!B20</f>
        <v>TRIBUNAL REGIONAL FEDERAL DA 3A. REGIAO</v>
      </c>
      <c r="C20" s="46" t="str">
        <f>CONCATENATE('[1]Access-Out'!C20,".",'[1]Access-Out'!D20)</f>
        <v>02.122</v>
      </c>
      <c r="D20" s="46" t="str">
        <f>CONCATENATE('[1]Access-Out'!E20,".",'[1]Access-Out'!G20)</f>
        <v>0033.216H</v>
      </c>
      <c r="E20" s="47" t="str">
        <f>+'[1]Access-Out'!F20</f>
        <v>PROGRAMA DE GESTAO E MANUTENCAO DO PODER JUDICIARIO</v>
      </c>
      <c r="F20" s="47" t="str">
        <f>+'[1]Access-Out'!H20</f>
        <v>AJUDA DE CUSTO PARA MORADIA OU AUXILIO-MORADIA A AGENTES PUB</v>
      </c>
      <c r="G20" s="46" t="str">
        <f>IF('[1]Access-Out'!I20="1","F","S")</f>
        <v>F</v>
      </c>
      <c r="H20" s="46" t="str">
        <f>+'[1]Access-Out'!J20</f>
        <v>1027</v>
      </c>
      <c r="I20" s="47" t="str">
        <f>+'[1]Access-Out'!K20</f>
        <v>SERV.AFETOS AS ATIVID.ESPECIFICAS DA JUSTICA</v>
      </c>
      <c r="J20" s="46" t="str">
        <f>+'[1]Access-Out'!L20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'[1]Access-Out'!M20-'[1]Access-Out'!N20</f>
        <v>20000</v>
      </c>
      <c r="Q20" s="42">
        <f>'[1]Access-Out'!O20</f>
        <v>0</v>
      </c>
      <c r="R20" s="42">
        <f t="shared" si="1"/>
        <v>20000</v>
      </c>
      <c r="S20" s="42">
        <f>'[1]Access-Out'!P20</f>
        <v>20000</v>
      </c>
      <c r="T20" s="45">
        <f t="shared" si="2"/>
        <v>1</v>
      </c>
      <c r="U20" s="42">
        <f>'[1]Access-Out'!Q20</f>
        <v>0</v>
      </c>
      <c r="V20" s="45">
        <f t="shared" si="3"/>
        <v>0</v>
      </c>
      <c r="W20" s="42">
        <f>'[1]Access-Out'!R20</f>
        <v>0</v>
      </c>
      <c r="X20" s="45">
        <f t="shared" si="4"/>
        <v>0</v>
      </c>
    </row>
    <row r="21" spans="1:24" ht="28.5" customHeight="1" x14ac:dyDescent="0.2">
      <c r="A21" s="46" t="str">
        <f>+'[1]Access-Out'!A21</f>
        <v>12104</v>
      </c>
      <c r="B21" s="47" t="str">
        <f>+'[1]Access-Out'!B21</f>
        <v>TRIBUNAL REGIONAL FEDERAL DA 3A. REGIAO</v>
      </c>
      <c r="C21" s="46" t="str">
        <f>CONCATENATE('[1]Access-Out'!C21,".",'[1]Access-Out'!D21)</f>
        <v>02.122</v>
      </c>
      <c r="D21" s="46" t="str">
        <f>CONCATENATE('[1]Access-Out'!E21,".",'[1]Access-Out'!G21)</f>
        <v>0033.219Z</v>
      </c>
      <c r="E21" s="47" t="str">
        <f>+'[1]Access-Out'!F21</f>
        <v>PROGRAMA DE GESTAO E MANUTENCAO DO PODER JUDICIARIO</v>
      </c>
      <c r="F21" s="47" t="str">
        <f>+'[1]Access-Out'!H21</f>
        <v>CONSERVACAO E RECUPERACAO DE ATIVOS DE INFRAESTRUTURA DA UNI</v>
      </c>
      <c r="G21" s="46" t="str">
        <f>IF('[1]Access-Out'!I21="1","F","S")</f>
        <v>F</v>
      </c>
      <c r="H21" s="46" t="str">
        <f>+'[1]Access-Out'!J21</f>
        <v>1000</v>
      </c>
      <c r="I21" s="47" t="str">
        <f>+'[1]Access-Out'!K21</f>
        <v>RECURSOS LIVRES DA UNIAO</v>
      </c>
      <c r="J21" s="46" t="str">
        <f>+'[1]Access-Out'!L21</f>
        <v>4</v>
      </c>
      <c r="K21" s="42"/>
      <c r="L21" s="42"/>
      <c r="M21" s="42"/>
      <c r="N21" s="42">
        <f t="shared" si="0"/>
        <v>0</v>
      </c>
      <c r="O21" s="42">
        <v>0</v>
      </c>
      <c r="P21" s="42">
        <f>'[1]Access-Out'!M21-'[1]Access-Out'!N21</f>
        <v>15298333</v>
      </c>
      <c r="Q21" s="42">
        <f>'[1]Access-Out'!O21</f>
        <v>0</v>
      </c>
      <c r="R21" s="42">
        <f t="shared" si="1"/>
        <v>15298333</v>
      </c>
      <c r="S21" s="42">
        <f>'[1]Access-Out'!P21</f>
        <v>1276616.25</v>
      </c>
      <c r="T21" s="45">
        <f t="shared" si="2"/>
        <v>8.3448062609174478E-2</v>
      </c>
      <c r="U21" s="42">
        <f>'[1]Access-Out'!Q21</f>
        <v>196735.48</v>
      </c>
      <c r="V21" s="45">
        <f t="shared" si="3"/>
        <v>1.2859929248500475E-2</v>
      </c>
      <c r="W21" s="42">
        <f>'[1]Access-Out'!R21</f>
        <v>119985.24</v>
      </c>
      <c r="X21" s="45">
        <f t="shared" si="4"/>
        <v>7.8430270801400394E-3</v>
      </c>
    </row>
    <row r="22" spans="1:24" ht="28.5" customHeight="1" x14ac:dyDescent="0.2">
      <c r="A22" s="46" t="str">
        <f>+'[1]Access-Out'!A22</f>
        <v>12104</v>
      </c>
      <c r="B22" s="47" t="str">
        <f>+'[1]Access-Out'!B22</f>
        <v>TRIBUNAL REGIONAL FEDERAL DA 3A. REGIAO</v>
      </c>
      <c r="C22" s="46" t="str">
        <f>CONCATENATE('[1]Access-Out'!C22,".",'[1]Access-Out'!D22)</f>
        <v>02.331</v>
      </c>
      <c r="D22" s="46" t="str">
        <f>CONCATENATE('[1]Access-Out'!E22,".",'[1]Access-Out'!G22)</f>
        <v>0033.2004</v>
      </c>
      <c r="E22" s="47" t="str">
        <f>+'[1]Access-Out'!F22</f>
        <v>PROGRAMA DE GESTAO E MANUTENCAO DO PODER JUDICIARIO</v>
      </c>
      <c r="F22" s="47" t="str">
        <f>+'[1]Access-Out'!H22</f>
        <v>ASSISTENCIA MEDICA E ODONTOLOGICA AOS SERVIDORES CIVIS, EMPR</v>
      </c>
      <c r="G22" s="46" t="str">
        <f>IF('[1]Access-Out'!I22="1","F","S")</f>
        <v>F</v>
      </c>
      <c r="H22" s="46" t="str">
        <f>+'[1]Access-Out'!J22</f>
        <v>1000</v>
      </c>
      <c r="I22" s="47" t="str">
        <f>+'[1]Access-Out'!K22</f>
        <v>RECURSOS LIVRES DA UNIAO</v>
      </c>
      <c r="J22" s="46" t="str">
        <f>+'[1]Access-Out'!L22</f>
        <v>4</v>
      </c>
      <c r="K22" s="42"/>
      <c r="L22" s="42"/>
      <c r="M22" s="42"/>
      <c r="N22" s="42">
        <f t="shared" si="0"/>
        <v>0</v>
      </c>
      <c r="O22" s="42">
        <v>0</v>
      </c>
      <c r="P22" s="42">
        <f>'[1]Access-Out'!M22-'[1]Access-Out'!N22</f>
        <v>20000</v>
      </c>
      <c r="Q22" s="42">
        <f>'[1]Access-Out'!O22</f>
        <v>0</v>
      </c>
      <c r="R22" s="42">
        <f t="shared" si="1"/>
        <v>20000</v>
      </c>
      <c r="S22" s="42">
        <f>'[1]Access-Out'!P22</f>
        <v>14082</v>
      </c>
      <c r="T22" s="45">
        <f t="shared" si="2"/>
        <v>0.70409999999999995</v>
      </c>
      <c r="U22" s="42">
        <f>'[1]Access-Out'!Q22</f>
        <v>14082</v>
      </c>
      <c r="V22" s="45">
        <f t="shared" si="3"/>
        <v>0.70409999999999995</v>
      </c>
      <c r="W22" s="42">
        <f>'[1]Access-Out'!R22</f>
        <v>14082</v>
      </c>
      <c r="X22" s="45">
        <f t="shared" si="4"/>
        <v>0.70409999999999995</v>
      </c>
    </row>
    <row r="23" spans="1:24" ht="28.5" customHeight="1" x14ac:dyDescent="0.2">
      <c r="A23" s="46" t="str">
        <f>+'[1]Access-Out'!A23</f>
        <v>12104</v>
      </c>
      <c r="B23" s="47" t="str">
        <f>+'[1]Access-Out'!B23</f>
        <v>TRIBUNAL REGIONAL FEDERAL DA 3A. REGIAO</v>
      </c>
      <c r="C23" s="46" t="str">
        <f>CONCATENATE('[1]Access-Out'!C23,".",'[1]Access-Out'!D23)</f>
        <v>02.331</v>
      </c>
      <c r="D23" s="46" t="str">
        <f>CONCATENATE('[1]Access-Out'!E23,".",'[1]Access-Out'!G23)</f>
        <v>0033.2004</v>
      </c>
      <c r="E23" s="47" t="str">
        <f>+'[1]Access-Out'!F23</f>
        <v>PROGRAMA DE GESTAO E MANUTENCAO DO PODER JUDICIARIO</v>
      </c>
      <c r="F23" s="47" t="str">
        <f>+'[1]Access-Out'!H23</f>
        <v>ASSISTENCIA MEDICA E ODONTOLOGICA AOS SERVIDORES CIVIS, EMPR</v>
      </c>
      <c r="G23" s="46" t="str">
        <f>IF('[1]Access-Out'!I23="1","F","S")</f>
        <v>F</v>
      </c>
      <c r="H23" s="46" t="str">
        <f>+'[1]Access-Out'!J23</f>
        <v>1000</v>
      </c>
      <c r="I23" s="47" t="str">
        <f>+'[1]Access-Out'!K23</f>
        <v>RECURSOS LIVRES DA UNIAO</v>
      </c>
      <c r="J23" s="46" t="str">
        <f>+'[1]Access-Out'!L23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'[1]Access-Out'!M23-'[1]Access-Out'!N23</f>
        <v>39109978</v>
      </c>
      <c r="Q23" s="42">
        <f>'[1]Access-Out'!O23</f>
        <v>0</v>
      </c>
      <c r="R23" s="42">
        <f t="shared" si="1"/>
        <v>39109978</v>
      </c>
      <c r="S23" s="42">
        <f>'[1]Access-Out'!P23</f>
        <v>36543819.869999997</v>
      </c>
      <c r="T23" s="45">
        <f t="shared" si="2"/>
        <v>0.93438610141892686</v>
      </c>
      <c r="U23" s="42">
        <f>'[1]Access-Out'!Q23</f>
        <v>27574988.879999999</v>
      </c>
      <c r="V23" s="45">
        <f t="shared" si="3"/>
        <v>0.70506275610791702</v>
      </c>
      <c r="W23" s="42">
        <f>'[1]Access-Out'!R23</f>
        <v>26740930.359999999</v>
      </c>
      <c r="X23" s="45">
        <f t="shared" si="4"/>
        <v>0.68373677837405067</v>
      </c>
    </row>
    <row r="24" spans="1:24" ht="28.5" customHeight="1" x14ac:dyDescent="0.2">
      <c r="A24" s="46" t="str">
        <f>+'[1]Access-Out'!A24</f>
        <v>12104</v>
      </c>
      <c r="B24" s="47" t="str">
        <f>+'[1]Access-Out'!B24</f>
        <v>TRIBUNAL REGIONAL FEDERAL DA 3A. REGIAO</v>
      </c>
      <c r="C24" s="46" t="str">
        <f>CONCATENATE('[1]Access-Out'!C24,".",'[1]Access-Out'!D24)</f>
        <v>02.331</v>
      </c>
      <c r="D24" s="46" t="str">
        <f>CONCATENATE('[1]Access-Out'!E24,".",'[1]Access-Out'!G24)</f>
        <v>0033.212B</v>
      </c>
      <c r="E24" s="47" t="str">
        <f>+'[1]Access-Out'!F24</f>
        <v>PROGRAMA DE GESTAO E MANUTENCAO DO PODER JUDICIARIO</v>
      </c>
      <c r="F24" s="47" t="str">
        <f>+'[1]Access-Out'!H24</f>
        <v>BENEFICIOS OBRIGATORIOS AOS SERVIDORES CIVIS, EMPREGADOS, MI</v>
      </c>
      <c r="G24" s="46" t="str">
        <f>IF('[1]Access-Out'!I24="1","F","S")</f>
        <v>F</v>
      </c>
      <c r="H24" s="46" t="str">
        <f>+'[1]Access-Out'!J24</f>
        <v>1000</v>
      </c>
      <c r="I24" s="47" t="str">
        <f>+'[1]Access-Out'!K24</f>
        <v>RECURSOS LIVRES DA UNIAO</v>
      </c>
      <c r="J24" s="46" t="str">
        <f>+'[1]Access-Out'!L24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'[1]Access-Out'!M24-'[1]Access-Out'!N24</f>
        <v>33935228.090000004</v>
      </c>
      <c r="Q24" s="42">
        <f>'[1]Access-Out'!O24</f>
        <v>0</v>
      </c>
      <c r="R24" s="42">
        <f t="shared" si="1"/>
        <v>33935228.090000004</v>
      </c>
      <c r="S24" s="42">
        <f>'[1]Access-Out'!P24</f>
        <v>33935228.090000004</v>
      </c>
      <c r="T24" s="45">
        <f t="shared" si="2"/>
        <v>1</v>
      </c>
      <c r="U24" s="42">
        <f>'[1]Access-Out'!Q24</f>
        <v>28379166.629999999</v>
      </c>
      <c r="V24" s="45">
        <f t="shared" si="3"/>
        <v>0.83627452141283065</v>
      </c>
      <c r="W24" s="42">
        <f>'[1]Access-Out'!R24</f>
        <v>28379166.629999999</v>
      </c>
      <c r="X24" s="45">
        <f t="shared" si="4"/>
        <v>0.83627452141283065</v>
      </c>
    </row>
    <row r="25" spans="1:24" ht="28.5" customHeight="1" x14ac:dyDescent="0.2">
      <c r="A25" s="46" t="str">
        <f>+'[1]Access-Out'!A25</f>
        <v>12104</v>
      </c>
      <c r="B25" s="47" t="str">
        <f>+'[1]Access-Out'!B25</f>
        <v>TRIBUNAL REGIONAL FEDERAL DA 3A. REGIAO</v>
      </c>
      <c r="C25" s="46" t="str">
        <f>CONCATENATE('[1]Access-Out'!C25,".",'[1]Access-Out'!D25)</f>
        <v>02.846</v>
      </c>
      <c r="D25" s="46" t="str">
        <f>CONCATENATE('[1]Access-Out'!E25,".",'[1]Access-Out'!G25)</f>
        <v>0033.09HB</v>
      </c>
      <c r="E25" s="47" t="str">
        <f>+'[1]Access-Out'!F25</f>
        <v>PROGRAMA DE GESTAO E MANUTENCAO DO PODER JUDICIARIO</v>
      </c>
      <c r="F25" s="47" t="str">
        <f>+'[1]Access-Out'!H25</f>
        <v>CONTRIBUICAO DA UNIAO, DE SUAS AUTARQUIAS E FUNDACOES PARA O</v>
      </c>
      <c r="G25" s="46" t="str">
        <f>IF('[1]Access-Out'!I25="1","F","S")</f>
        <v>F</v>
      </c>
      <c r="H25" s="46" t="str">
        <f>+'[1]Access-Out'!J25</f>
        <v>1000</v>
      </c>
      <c r="I25" s="47" t="str">
        <f>+'[1]Access-Out'!K25</f>
        <v>RECURSOS LIVRES DA UNIAO</v>
      </c>
      <c r="J25" s="46" t="str">
        <f>+'[1]Access-Out'!L25</f>
        <v>1</v>
      </c>
      <c r="K25" s="42"/>
      <c r="L25" s="42"/>
      <c r="M25" s="42"/>
      <c r="N25" s="42">
        <f t="shared" si="0"/>
        <v>0</v>
      </c>
      <c r="O25" s="42">
        <v>0</v>
      </c>
      <c r="P25" s="42">
        <f>'[1]Access-Out'!M25-'[1]Access-Out'!N25</f>
        <v>69784447.459999993</v>
      </c>
      <c r="Q25" s="42">
        <f>'[1]Access-Out'!O25</f>
        <v>0</v>
      </c>
      <c r="R25" s="42">
        <f t="shared" si="1"/>
        <v>69784447.459999993</v>
      </c>
      <c r="S25" s="42">
        <f>'[1]Access-Out'!P25</f>
        <v>69784447.459999993</v>
      </c>
      <c r="T25" s="45">
        <f t="shared" si="2"/>
        <v>1</v>
      </c>
      <c r="U25" s="42">
        <f>'[1]Access-Out'!Q25</f>
        <v>69784447.459999993</v>
      </c>
      <c r="V25" s="45">
        <f t="shared" si="3"/>
        <v>1</v>
      </c>
      <c r="W25" s="42">
        <f>'[1]Access-Out'!R25</f>
        <v>69784447.459999993</v>
      </c>
      <c r="X25" s="45">
        <f t="shared" si="4"/>
        <v>1</v>
      </c>
    </row>
    <row r="26" spans="1:24" ht="28.5" customHeight="1" x14ac:dyDescent="0.2">
      <c r="A26" s="46" t="str">
        <f>+'[1]Access-Out'!A26</f>
        <v>12104</v>
      </c>
      <c r="B26" s="47" t="str">
        <f>+'[1]Access-Out'!B26</f>
        <v>TRIBUNAL REGIONAL FEDERAL DA 3A. REGIAO</v>
      </c>
      <c r="C26" s="46" t="str">
        <f>CONCATENATE('[1]Access-Out'!C26,".",'[1]Access-Out'!D26)</f>
        <v>09.272</v>
      </c>
      <c r="D26" s="46" t="str">
        <f>CONCATENATE('[1]Access-Out'!E26,".",'[1]Access-Out'!G26)</f>
        <v>0033.0181</v>
      </c>
      <c r="E26" s="47" t="str">
        <f>+'[1]Access-Out'!F26</f>
        <v>PROGRAMA DE GESTAO E MANUTENCAO DO PODER JUDICIARIO</v>
      </c>
      <c r="F26" s="47" t="str">
        <f>+'[1]Access-Out'!H26</f>
        <v>APOSENTADORIAS E PENSOES CIVIS DA UNIAO</v>
      </c>
      <c r="G26" s="46" t="str">
        <f>IF('[1]Access-Out'!I26="1","F","S")</f>
        <v>S</v>
      </c>
      <c r="H26" s="46" t="str">
        <f>+'[1]Access-Out'!J26</f>
        <v>1056</v>
      </c>
      <c r="I26" s="47" t="str">
        <f>+'[1]Access-Out'!K26</f>
        <v>BENEFICIOS DO RPPS DA UNIAO</v>
      </c>
      <c r="J26" s="46" t="str">
        <f>+'[1]Access-Out'!L26</f>
        <v>1</v>
      </c>
      <c r="K26" s="42"/>
      <c r="L26" s="42"/>
      <c r="M26" s="42"/>
      <c r="N26" s="42">
        <f t="shared" si="0"/>
        <v>0</v>
      </c>
      <c r="O26" s="42">
        <v>0</v>
      </c>
      <c r="P26" s="42">
        <f>'[1]Access-Out'!M26-'[1]Access-Out'!N26</f>
        <v>160632427.56</v>
      </c>
      <c r="Q26" s="42">
        <f>'[1]Access-Out'!O26</f>
        <v>0</v>
      </c>
      <c r="R26" s="42">
        <f t="shared" si="1"/>
        <v>160632427.56</v>
      </c>
      <c r="S26" s="42">
        <f>'[1]Access-Out'!P26</f>
        <v>160632427.56</v>
      </c>
      <c r="T26" s="45">
        <f t="shared" si="2"/>
        <v>1</v>
      </c>
      <c r="U26" s="42">
        <f>'[1]Access-Out'!Q26</f>
        <v>160632427.56</v>
      </c>
      <c r="V26" s="45">
        <f t="shared" si="3"/>
        <v>1</v>
      </c>
      <c r="W26" s="42">
        <f>'[1]Access-Out'!R26</f>
        <v>157082268.16</v>
      </c>
      <c r="X26" s="45">
        <f t="shared" si="4"/>
        <v>0.97789886230366574</v>
      </c>
    </row>
    <row r="27" spans="1:24" ht="28.5" customHeight="1" x14ac:dyDescent="0.2">
      <c r="A27" s="46" t="str">
        <f>+'[1]Access-Out'!A27</f>
        <v>12104</v>
      </c>
      <c r="B27" s="47" t="str">
        <f>+'[1]Access-Out'!B27</f>
        <v>TRIBUNAL REGIONAL FEDERAL DA 3A. REGIAO</v>
      </c>
      <c r="C27" s="46" t="str">
        <f>CONCATENATE('[1]Access-Out'!C27,".",'[1]Access-Out'!D27)</f>
        <v>28.846</v>
      </c>
      <c r="D27" s="46" t="str">
        <f>CONCATENATE('[1]Access-Out'!E27,".",'[1]Access-Out'!G27)</f>
        <v>0909.00S6</v>
      </c>
      <c r="E27" s="47" t="str">
        <f>+'[1]Access-Out'!F27</f>
        <v>OPERACOES ESPECIAIS: OUTROS ENCARGOS ESPECIAIS</v>
      </c>
      <c r="F27" s="47" t="str">
        <f>+'[1]Access-Out'!H27</f>
        <v>BENEFICIO ESPECIAL - LEI N. 12.618, DE 2012</v>
      </c>
      <c r="G27" s="46" t="str">
        <f>IF('[1]Access-Out'!I27="1","F","S")</f>
        <v>F</v>
      </c>
      <c r="H27" s="46" t="str">
        <f>+'[1]Access-Out'!J27</f>
        <v>1000</v>
      </c>
      <c r="I27" s="47" t="str">
        <f>+'[1]Access-Out'!K27</f>
        <v>RECURSOS LIVRES DA UNIAO</v>
      </c>
      <c r="J27" s="46" t="str">
        <f>+'[1]Access-Out'!L27</f>
        <v>1</v>
      </c>
      <c r="K27" s="42"/>
      <c r="L27" s="42"/>
      <c r="M27" s="42"/>
      <c r="N27" s="42">
        <f t="shared" si="0"/>
        <v>0</v>
      </c>
      <c r="O27" s="42">
        <v>0</v>
      </c>
      <c r="P27" s="42">
        <f>'[1]Access-Out'!M27-'[1]Access-Out'!N27</f>
        <v>423285.26</v>
      </c>
      <c r="Q27" s="42">
        <f>'[1]Access-Out'!O27</f>
        <v>0</v>
      </c>
      <c r="R27" s="42">
        <f t="shared" si="1"/>
        <v>423285.26</v>
      </c>
      <c r="S27" s="42">
        <f>'[1]Access-Out'!P27</f>
        <v>423285.26</v>
      </c>
      <c r="T27" s="45">
        <f t="shared" si="2"/>
        <v>1</v>
      </c>
      <c r="U27" s="42">
        <f>'[1]Access-Out'!Q27</f>
        <v>423285.26</v>
      </c>
      <c r="V27" s="45">
        <f t="shared" si="3"/>
        <v>1</v>
      </c>
      <c r="W27" s="42">
        <f>'[1]Access-Out'!R27</f>
        <v>423285.26</v>
      </c>
      <c r="X27" s="45">
        <f t="shared" si="4"/>
        <v>1</v>
      </c>
    </row>
    <row r="28" spans="1:24" ht="28.5" customHeight="1" thickBot="1" x14ac:dyDescent="0.25">
      <c r="A28" s="46" t="str">
        <f>+'[1]Access-Out'!A28</f>
        <v>12104</v>
      </c>
      <c r="B28" s="47" t="str">
        <f>+'[1]Access-Out'!B28</f>
        <v>TRIBUNAL REGIONAL FEDERAL DA 3A. REGIAO</v>
      </c>
      <c r="C28" s="46" t="str">
        <f>CONCATENATE('[1]Access-Out'!C28,".",'[1]Access-Out'!D28)</f>
        <v>28.846</v>
      </c>
      <c r="D28" s="46" t="str">
        <f>CONCATENATE('[1]Access-Out'!E28,".",'[1]Access-Out'!G28)</f>
        <v>0909.0536</v>
      </c>
      <c r="E28" s="47" t="str">
        <f>+'[1]Access-Out'!F28</f>
        <v>OPERACOES ESPECIAIS: OUTROS ENCARGOS ESPECIAIS</v>
      </c>
      <c r="F28" s="47" t="str">
        <f>+'[1]Access-Out'!H28</f>
        <v>BENEFICIOS DE LEGISLACAO ESPECIAL</v>
      </c>
      <c r="G28" s="46" t="str">
        <f>IF('[1]Access-Out'!I28="1","F","S")</f>
        <v>S</v>
      </c>
      <c r="H28" s="46" t="str">
        <f>+'[1]Access-Out'!J28</f>
        <v>1000</v>
      </c>
      <c r="I28" s="47" t="str">
        <f>+'[1]Access-Out'!K28</f>
        <v>RECURSOS LIVRES DA UNIAO</v>
      </c>
      <c r="J28" s="46" t="str">
        <f>+'[1]Access-Out'!L28</f>
        <v>3</v>
      </c>
      <c r="K28" s="42"/>
      <c r="L28" s="42"/>
      <c r="M28" s="42"/>
      <c r="N28" s="42">
        <f t="shared" si="0"/>
        <v>0</v>
      </c>
      <c r="O28" s="42">
        <v>0</v>
      </c>
      <c r="P28" s="42">
        <f>'[1]Access-Out'!M28-'[1]Access-Out'!N28</f>
        <v>30000</v>
      </c>
      <c r="Q28" s="42">
        <f>'[1]Access-Out'!O28</f>
        <v>0</v>
      </c>
      <c r="R28" s="42">
        <f t="shared" si="1"/>
        <v>30000</v>
      </c>
      <c r="S28" s="42">
        <f>'[1]Access-Out'!P28</f>
        <v>30000</v>
      </c>
      <c r="T28" s="45">
        <f t="shared" si="2"/>
        <v>1</v>
      </c>
      <c r="U28" s="42">
        <f>'[1]Access-Out'!Q28</f>
        <v>21980.29</v>
      </c>
      <c r="V28" s="45">
        <f t="shared" si="3"/>
        <v>0.73267633333333337</v>
      </c>
      <c r="W28" s="42">
        <f>'[1]Access-Out'!R28</f>
        <v>21980.29</v>
      </c>
      <c r="X28" s="45">
        <f t="shared" si="4"/>
        <v>0.73267633333333337</v>
      </c>
    </row>
    <row r="29" spans="1:24" ht="28.5" customHeight="1" thickBot="1" x14ac:dyDescent="0.25">
      <c r="A29" s="56" t="s">
        <v>48</v>
      </c>
      <c r="B29" s="57"/>
      <c r="C29" s="57"/>
      <c r="D29" s="57"/>
      <c r="E29" s="57"/>
      <c r="F29" s="57"/>
      <c r="G29" s="57"/>
      <c r="H29" s="57"/>
      <c r="I29" s="57"/>
      <c r="J29" s="58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f>SUM(P10:P28)</f>
        <v>819878971.82000017</v>
      </c>
      <c r="Q29" s="59">
        <f>SUM(Q10:Q28)</f>
        <v>67950</v>
      </c>
      <c r="R29" s="59">
        <f>SUM(R10:R28)</f>
        <v>819946921.82000017</v>
      </c>
      <c r="S29" s="59">
        <f>SUM(S10:S28)</f>
        <v>786984837.72000003</v>
      </c>
      <c r="T29" s="60">
        <f t="shared" si="2"/>
        <v>0.95979973432080745</v>
      </c>
      <c r="U29" s="59">
        <f>SUM(U10:U28)</f>
        <v>741625175.76999998</v>
      </c>
      <c r="V29" s="60">
        <f t="shared" si="3"/>
        <v>0.9044794925552585</v>
      </c>
      <c r="W29" s="59">
        <f>SUM(W10:W28)</f>
        <v>725534169.76999998</v>
      </c>
      <c r="X29" s="60">
        <f t="shared" si="4"/>
        <v>0.88485504422598926</v>
      </c>
    </row>
    <row r="30" spans="1:24" ht="12.75" x14ac:dyDescent="0.2">
      <c r="A30" s="61" t="s">
        <v>49</v>
      </c>
      <c r="B30" s="61"/>
      <c r="C30" s="61"/>
      <c r="D30" s="61"/>
      <c r="E30" s="61"/>
      <c r="F30" s="61"/>
      <c r="G30" s="61"/>
      <c r="H30" s="62"/>
      <c r="I30" s="62"/>
      <c r="J30" s="62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3"/>
      <c r="V30" s="61"/>
      <c r="W30" s="63"/>
      <c r="X30" s="61"/>
    </row>
    <row r="31" spans="1:24" ht="12.75" x14ac:dyDescent="0.2">
      <c r="A31" s="61" t="s">
        <v>50</v>
      </c>
      <c r="B31" s="64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3"/>
      <c r="V31" s="61"/>
      <c r="W31" s="63"/>
      <c r="X31" s="61"/>
    </row>
    <row r="32" spans="1:24" ht="12.75" x14ac:dyDescent="0.2">
      <c r="A32" s="61"/>
      <c r="B32" s="64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5"/>
      <c r="O32" s="61"/>
      <c r="P32" s="61"/>
      <c r="Q32" s="61"/>
      <c r="R32" s="61"/>
      <c r="S32" s="61"/>
      <c r="T32" s="61"/>
      <c r="U32" s="63"/>
      <c r="V32" s="61"/>
      <c r="W32" s="63"/>
      <c r="X32" s="61"/>
    </row>
    <row r="33" spans="1:40" s="72" customFormat="1" ht="12.75" x14ac:dyDescent="0.2">
      <c r="A33" s="2"/>
      <c r="B33" s="66"/>
      <c r="C33" s="2"/>
      <c r="D33" s="2"/>
      <c r="E33" s="2"/>
      <c r="F33" s="2"/>
      <c r="G33" s="2"/>
      <c r="H33" s="3"/>
      <c r="I33" s="3"/>
      <c r="J33" s="3"/>
      <c r="K33" s="2"/>
      <c r="L33" s="2"/>
      <c r="M33" s="67"/>
      <c r="N33" s="68"/>
      <c r="O33" s="67"/>
      <c r="P33" s="69" t="s">
        <v>51</v>
      </c>
      <c r="Q33" s="70" t="s">
        <v>52</v>
      </c>
      <c r="R33" s="70"/>
      <c r="S33" s="70" t="s">
        <v>53</v>
      </c>
      <c r="T33" s="70"/>
      <c r="U33" s="71" t="s">
        <v>54</v>
      </c>
      <c r="V33" s="70"/>
      <c r="W33" s="71" t="s">
        <v>55</v>
      </c>
      <c r="X33" s="2"/>
    </row>
    <row r="34" spans="1:40" s="73" customFormat="1" ht="15.75" customHeight="1" x14ac:dyDescent="0.2"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74"/>
      <c r="R34" s="75"/>
      <c r="S34" s="74"/>
      <c r="T34" s="7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s="73" customFormat="1" ht="15.75" customHeight="1" x14ac:dyDescent="0.2"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74"/>
      <c r="R35" s="75"/>
      <c r="S35" s="74"/>
      <c r="T35" s="7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s="73" customFormat="1" ht="15.75" customHeight="1" x14ac:dyDescent="0.2"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4"/>
      <c r="R36" s="75"/>
      <c r="S36" s="74"/>
      <c r="T36" s="7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73" customFormat="1" ht="15.75" customHeight="1" x14ac:dyDescent="0.2"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74"/>
      <c r="R37" s="75"/>
      <c r="S37" s="74"/>
      <c r="T37" s="7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s="73" customFormat="1" ht="15.75" customHeight="1" x14ac:dyDescent="0.2"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74"/>
      <c r="R38" s="75"/>
      <c r="S38" s="74"/>
      <c r="T38" s="7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3" customFormat="1" ht="15.75" customHeight="1" x14ac:dyDescent="0.2"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74"/>
      <c r="R39" s="75"/>
      <c r="S39" s="74"/>
      <c r="T39" s="7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3" customFormat="1" ht="15.75" customHeight="1" x14ac:dyDescent="0.2"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74"/>
      <c r="R40" s="75"/>
      <c r="S40" s="74"/>
      <c r="T40" s="7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3" customFormat="1" ht="15.75" customHeight="1" x14ac:dyDescent="0.2"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74"/>
      <c r="R41" s="75"/>
      <c r="S41" s="74"/>
      <c r="T41" s="7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3" customFormat="1" ht="15.75" customHeight="1" x14ac:dyDescent="0.2"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74"/>
      <c r="R42" s="75"/>
      <c r="S42" s="74"/>
      <c r="T42" s="7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3" customFormat="1" ht="15.75" customHeight="1" x14ac:dyDescent="0.2"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74"/>
      <c r="R43" s="75"/>
      <c r="S43" s="74"/>
      <c r="T43" s="7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3" customFormat="1" ht="15.75" customHeight="1" x14ac:dyDescent="0.2"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4"/>
      <c r="R44" s="75"/>
      <c r="S44" s="74"/>
      <c r="T44" s="7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3" customFormat="1" ht="15.75" customHeight="1" x14ac:dyDescent="0.2"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74"/>
      <c r="R45" s="75"/>
      <c r="S45" s="74"/>
      <c r="T45" s="7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3" customFormat="1" ht="15.75" customHeight="1" x14ac:dyDescent="0.2"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74"/>
      <c r="R46" s="75"/>
      <c r="S46" s="74"/>
      <c r="T46" s="7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3" customFormat="1" ht="15.75" customHeight="1" x14ac:dyDescent="0.2"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74"/>
      <c r="R47" s="75"/>
      <c r="S47" s="74"/>
      <c r="T47" s="7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3" customFormat="1" ht="15.75" customHeight="1" x14ac:dyDescent="0.2"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74"/>
      <c r="R48" s="75"/>
      <c r="S48" s="74"/>
      <c r="T48" s="7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2024-11-18T16:58:39Z</dcterms:created>
  <dcterms:modified xsi:type="dcterms:W3CDTF">2024-11-18T16:59:16Z</dcterms:modified>
</cp:coreProperties>
</file>